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午餐祕書業務\2.營養教育宣導\每月食譜\佳義國小午餐菜單\113年度佳義國小午餐菜單\"/>
    </mc:Choice>
  </mc:AlternateContent>
  <bookViews>
    <workbookView xWindow="0" yWindow="0" windowWidth="23040" windowHeight="8808" tabRatio="500" activeTab="5"/>
  </bookViews>
  <sheets>
    <sheet name="11月菜單-午餐" sheetId="1" r:id="rId1"/>
    <sheet name="11.1" sheetId="2" r:id="rId2"/>
    <sheet name="11.4-11.8" sheetId="3" r:id="rId3"/>
    <sheet name="11.11-11.15" sheetId="4" r:id="rId4"/>
    <sheet name="11.18-11.22" sheetId="5" r:id="rId5"/>
    <sheet name="11.25-11.29" sheetId="6" r:id="rId6"/>
  </sheets>
  <definedNames>
    <definedName name="_xlnm.Print_Area" localSheetId="0">'11月菜單-午餐'!$A$1:$Q$27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8" i="4" l="1"/>
  <c r="Q9" i="4"/>
  <c r="Q10" i="4"/>
  <c r="M28" i="4"/>
  <c r="M27" i="4"/>
  <c r="M26" i="4"/>
  <c r="M25" i="4"/>
  <c r="M12" i="4"/>
  <c r="M11" i="4"/>
  <c r="M10" i="4"/>
  <c r="M9" i="4"/>
  <c r="M8" i="4"/>
  <c r="M7" i="4"/>
  <c r="M6" i="4"/>
  <c r="M5" i="4"/>
  <c r="I8" i="4"/>
  <c r="I9" i="4"/>
  <c r="U8" i="2"/>
  <c r="U20" i="6"/>
  <c r="E20" i="6"/>
  <c r="U20" i="5"/>
  <c r="E20" i="5"/>
  <c r="E20" i="4"/>
  <c r="U19" i="3"/>
  <c r="E19" i="3"/>
  <c r="U19" i="2"/>
  <c r="U37" i="6"/>
  <c r="Q37" i="6"/>
  <c r="M37" i="6"/>
  <c r="U36" i="6"/>
  <c r="Q36" i="6"/>
  <c r="M36" i="6"/>
  <c r="I36" i="6"/>
  <c r="E36" i="6"/>
  <c r="U35" i="6"/>
  <c r="Q35" i="6"/>
  <c r="M35" i="6"/>
  <c r="I35" i="6"/>
  <c r="E35" i="6"/>
  <c r="U34" i="6"/>
  <c r="Q34" i="6"/>
  <c r="M34" i="6"/>
  <c r="I34" i="6"/>
  <c r="E34" i="6"/>
  <c r="U33" i="6"/>
  <c r="Q33" i="6"/>
  <c r="M33" i="6"/>
  <c r="I33" i="6"/>
  <c r="E33" i="6"/>
  <c r="U32" i="6"/>
  <c r="Q32" i="6"/>
  <c r="M32" i="6"/>
  <c r="I32" i="6"/>
  <c r="E32" i="6"/>
  <c r="E29" i="6"/>
  <c r="E28" i="6"/>
  <c r="E27" i="6"/>
  <c r="U26" i="6"/>
  <c r="I26" i="6"/>
  <c r="E26" i="6"/>
  <c r="U25" i="6"/>
  <c r="Q25" i="6"/>
  <c r="I25" i="6"/>
  <c r="E25" i="6"/>
  <c r="Q20" i="6"/>
  <c r="I20" i="6"/>
  <c r="V19" i="6"/>
  <c r="V18" i="6"/>
  <c r="V17" i="6"/>
  <c r="V16" i="6"/>
  <c r="U16" i="6"/>
  <c r="V15" i="6"/>
  <c r="U15" i="6"/>
  <c r="Q15" i="6"/>
  <c r="V14" i="6"/>
  <c r="U14" i="6"/>
  <c r="Q14" i="6"/>
  <c r="I14" i="6"/>
  <c r="E14" i="6"/>
  <c r="V13" i="6"/>
  <c r="U13" i="6"/>
  <c r="I13" i="6"/>
  <c r="E13" i="6"/>
  <c r="Q10" i="6"/>
  <c r="M10" i="6"/>
  <c r="Q9" i="6"/>
  <c r="M9" i="6"/>
  <c r="M8" i="6"/>
  <c r="I8" i="6"/>
  <c r="U7" i="6"/>
  <c r="Q7" i="6"/>
  <c r="M7" i="6"/>
  <c r="U6" i="6"/>
  <c r="Q6" i="6"/>
  <c r="M6" i="6"/>
  <c r="I6" i="6"/>
  <c r="U5" i="6"/>
  <c r="Q5" i="6"/>
  <c r="M5" i="6"/>
  <c r="I5" i="6"/>
  <c r="E5" i="6"/>
  <c r="U37" i="5"/>
  <c r="M37" i="5"/>
  <c r="U36" i="5"/>
  <c r="Q36" i="5"/>
  <c r="M36" i="5"/>
  <c r="I36" i="5"/>
  <c r="E36" i="5"/>
  <c r="U35" i="5"/>
  <c r="Q35" i="5"/>
  <c r="M35" i="5"/>
  <c r="I35" i="5"/>
  <c r="E35" i="5"/>
  <c r="U34" i="5"/>
  <c r="Q34" i="5"/>
  <c r="M34" i="5"/>
  <c r="I34" i="5"/>
  <c r="E34" i="5"/>
  <c r="U33" i="5"/>
  <c r="Q33" i="5"/>
  <c r="M33" i="5"/>
  <c r="M38" i="5" s="1"/>
  <c r="I33" i="5"/>
  <c r="E33" i="5"/>
  <c r="U32" i="5"/>
  <c r="Q32" i="5"/>
  <c r="Q38" i="5" s="1"/>
  <c r="M32" i="5"/>
  <c r="I32" i="5"/>
  <c r="E32" i="5"/>
  <c r="U28" i="5"/>
  <c r="U26" i="5"/>
  <c r="Q26" i="5"/>
  <c r="M26" i="5"/>
  <c r="E26" i="5"/>
  <c r="U25" i="5"/>
  <c r="Q25" i="5"/>
  <c r="M25" i="5"/>
  <c r="Q20" i="5"/>
  <c r="Q16" i="5"/>
  <c r="E16" i="5"/>
  <c r="U15" i="5"/>
  <c r="Q15" i="5"/>
  <c r="E15" i="5"/>
  <c r="U14" i="5"/>
  <c r="Q14" i="5"/>
  <c r="E14" i="5"/>
  <c r="U13" i="5"/>
  <c r="Q13" i="5"/>
  <c r="E13" i="5"/>
  <c r="M9" i="5"/>
  <c r="Q8" i="5"/>
  <c r="M8" i="5"/>
  <c r="U7" i="5"/>
  <c r="Q7" i="5"/>
  <c r="M7" i="5"/>
  <c r="U6" i="5"/>
  <c r="Q6" i="5"/>
  <c r="M6" i="5"/>
  <c r="U5" i="5"/>
  <c r="Q5" i="5"/>
  <c r="M5" i="5"/>
  <c r="E5" i="5"/>
  <c r="U37" i="4"/>
  <c r="Q37" i="4"/>
  <c r="M37" i="4"/>
  <c r="E37" i="4"/>
  <c r="U36" i="4"/>
  <c r="Q36" i="4"/>
  <c r="M36" i="4"/>
  <c r="I36" i="4"/>
  <c r="E36" i="4"/>
  <c r="U35" i="4"/>
  <c r="Q35" i="4"/>
  <c r="M35" i="4"/>
  <c r="I35" i="4"/>
  <c r="E35" i="4"/>
  <c r="U34" i="4"/>
  <c r="Q34" i="4"/>
  <c r="M34" i="4"/>
  <c r="I34" i="4"/>
  <c r="E34" i="4"/>
  <c r="U33" i="4"/>
  <c r="Q33" i="4"/>
  <c r="M33" i="4"/>
  <c r="I33" i="4"/>
  <c r="E33" i="4"/>
  <c r="U32" i="4"/>
  <c r="Q32" i="4"/>
  <c r="M32" i="4"/>
  <c r="I32" i="4"/>
  <c r="E32" i="4"/>
  <c r="E29" i="4"/>
  <c r="E28" i="4"/>
  <c r="Q27" i="4"/>
  <c r="E27" i="4"/>
  <c r="Q26" i="4"/>
  <c r="E26" i="4"/>
  <c r="Q25" i="4"/>
  <c r="I25" i="4"/>
  <c r="E25" i="4"/>
  <c r="Q20" i="4"/>
  <c r="I20" i="4"/>
  <c r="Q15" i="4"/>
  <c r="I16" i="4"/>
  <c r="I15" i="4"/>
  <c r="Q14" i="4"/>
  <c r="E14" i="4"/>
  <c r="Q13" i="4"/>
  <c r="I13" i="4"/>
  <c r="E13" i="4"/>
  <c r="Q7" i="4"/>
  <c r="I7" i="4"/>
  <c r="E7" i="4"/>
  <c r="Q6" i="4"/>
  <c r="I6" i="4"/>
  <c r="Q5" i="4"/>
  <c r="I5" i="4"/>
  <c r="E5" i="4"/>
  <c r="U36" i="3"/>
  <c r="M36" i="3"/>
  <c r="U35" i="3"/>
  <c r="Q35" i="3"/>
  <c r="M35" i="3"/>
  <c r="I35" i="3"/>
  <c r="E35" i="3"/>
  <c r="U34" i="3"/>
  <c r="Q34" i="3"/>
  <c r="M34" i="3"/>
  <c r="I34" i="3"/>
  <c r="E34" i="3"/>
  <c r="U33" i="3"/>
  <c r="Q33" i="3"/>
  <c r="M33" i="3"/>
  <c r="I33" i="3"/>
  <c r="E33" i="3"/>
  <c r="U32" i="3"/>
  <c r="Q32" i="3"/>
  <c r="M32" i="3"/>
  <c r="I32" i="3"/>
  <c r="E32" i="3"/>
  <c r="U31" i="3"/>
  <c r="Q31" i="3"/>
  <c r="M31" i="3"/>
  <c r="I31" i="3"/>
  <c r="E31" i="3"/>
  <c r="E37" i="3" s="1"/>
  <c r="M26" i="3"/>
  <c r="I26" i="3"/>
  <c r="U25" i="3"/>
  <c r="M25" i="3"/>
  <c r="U24" i="3"/>
  <c r="Q24" i="3"/>
  <c r="M24" i="3"/>
  <c r="I24" i="3"/>
  <c r="E24" i="3"/>
  <c r="Q19" i="3"/>
  <c r="I19" i="3"/>
  <c r="U16" i="3"/>
  <c r="I16" i="3"/>
  <c r="U15" i="3"/>
  <c r="Q15" i="3"/>
  <c r="I15" i="3"/>
  <c r="Q14" i="3"/>
  <c r="I14" i="3"/>
  <c r="E14" i="3"/>
  <c r="U13" i="3"/>
  <c r="Q13" i="3"/>
  <c r="I13" i="3"/>
  <c r="E13" i="3"/>
  <c r="E10" i="3"/>
  <c r="M9" i="3"/>
  <c r="E9" i="3"/>
  <c r="M8" i="3"/>
  <c r="I8" i="3"/>
  <c r="E8" i="3"/>
  <c r="Q7" i="3"/>
  <c r="M7" i="3"/>
  <c r="I7" i="3"/>
  <c r="E7" i="3"/>
  <c r="U6" i="3"/>
  <c r="Q6" i="3"/>
  <c r="M6" i="3"/>
  <c r="I6" i="3"/>
  <c r="U5" i="3"/>
  <c r="Q5" i="3"/>
  <c r="M5" i="3"/>
  <c r="I5" i="3"/>
  <c r="E5" i="3"/>
  <c r="U36" i="2"/>
  <c r="U35" i="2"/>
  <c r="E35" i="2"/>
  <c r="U34" i="2"/>
  <c r="E34" i="2"/>
  <c r="U33" i="2"/>
  <c r="E33" i="2"/>
  <c r="U32" i="2"/>
  <c r="E32" i="2"/>
  <c r="U31" i="2"/>
  <c r="E31" i="2"/>
  <c r="U25" i="2"/>
  <c r="U24" i="2"/>
  <c r="U17" i="2"/>
  <c r="U16" i="2"/>
  <c r="U14" i="2"/>
  <c r="U13" i="2"/>
  <c r="U7" i="2"/>
  <c r="U6" i="2"/>
  <c r="U5" i="2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E38" i="4" l="1"/>
  <c r="U37" i="3"/>
  <c r="M38" i="6"/>
  <c r="E37" i="2"/>
  <c r="E38" i="5"/>
  <c r="I37" i="3"/>
  <c r="Q37" i="3"/>
  <c r="E38" i="6"/>
  <c r="Q38" i="4"/>
  <c r="I38" i="5"/>
  <c r="U38" i="4"/>
  <c r="M37" i="3"/>
  <c r="I38" i="4"/>
  <c r="U38" i="5"/>
  <c r="I38" i="6"/>
  <c r="M38" i="4"/>
  <c r="Q38" i="6"/>
  <c r="U37" i="2"/>
  <c r="U38" i="6"/>
</calcChain>
</file>

<file path=xl/sharedStrings.xml><?xml version="1.0" encoding="utf-8"?>
<sst xmlns="http://schemas.openxmlformats.org/spreadsheetml/2006/main" count="1063" uniqueCount="295">
  <si>
    <t>日期</t>
  </si>
  <si>
    <t>星期</t>
  </si>
  <si>
    <t>主食</t>
  </si>
  <si>
    <t>主菜</t>
  </si>
  <si>
    <t>副菜</t>
  </si>
  <si>
    <t>青菜</t>
  </si>
  <si>
    <t>飲品/湯</t>
  </si>
  <si>
    <t>水果</t>
  </si>
  <si>
    <t>全穀
根莖/份</t>
  </si>
  <si>
    <t>豆魚
肉蛋/份</t>
  </si>
  <si>
    <t>蔬菜/份</t>
  </si>
  <si>
    <t>水果/份</t>
  </si>
  <si>
    <t>油脂與
堅果種子/份</t>
  </si>
  <si>
    <t>奶類/份</t>
  </si>
  <si>
    <t>熱量/kcal</t>
  </si>
  <si>
    <t>五</t>
  </si>
  <si>
    <t>糙米飯</t>
  </si>
  <si>
    <t>蒜泥白肉</t>
  </si>
  <si>
    <t>絲瓜麵筋泡</t>
  </si>
  <si>
    <t>茶壺湯</t>
  </si>
  <si>
    <t>一</t>
  </si>
  <si>
    <t>白飯</t>
  </si>
  <si>
    <t>咖哩雞</t>
  </si>
  <si>
    <t>洋蔥炒蛋</t>
  </si>
  <si>
    <t>刺瓜湯</t>
  </si>
  <si>
    <t>二</t>
  </si>
  <si>
    <t>打拋豬</t>
  </si>
  <si>
    <t>木耳炒黃瓜</t>
  </si>
  <si>
    <t>有機蔬菜</t>
  </si>
  <si>
    <t>冬菜粉絲湯</t>
  </si>
  <si>
    <t>三</t>
  </si>
  <si>
    <t>麵食</t>
  </si>
  <si>
    <t>炒米粉</t>
  </si>
  <si>
    <t>肉燥滷蛋</t>
  </si>
  <si>
    <t>貢丸湯</t>
  </si>
  <si>
    <t>四</t>
  </si>
  <si>
    <t>燕麥飯</t>
  </si>
  <si>
    <t>滷排骨</t>
  </si>
  <si>
    <t>蔬食豆包</t>
  </si>
  <si>
    <t>麻油鮮蔬湯</t>
  </si>
  <si>
    <t>蒸雞翅</t>
  </si>
  <si>
    <t>蘿蔔燒肉</t>
  </si>
  <si>
    <t>味噌湯</t>
  </si>
  <si>
    <t>三杯雞</t>
  </si>
  <si>
    <t>冬瓜封</t>
  </si>
  <si>
    <t>玉米濃湯</t>
  </si>
  <si>
    <t>豆鼓魚</t>
  </si>
  <si>
    <t>開陽白菜</t>
  </si>
  <si>
    <t>海芽大骨湯</t>
  </si>
  <si>
    <t>麵線糊</t>
  </si>
  <si>
    <t>刈包</t>
  </si>
  <si>
    <t>-</t>
  </si>
  <si>
    <t>鮮奶</t>
  </si>
  <si>
    <t>蜜汁雞丁</t>
  </si>
  <si>
    <t>豆芽干絲</t>
  </si>
  <si>
    <t>金沙珍奶</t>
  </si>
  <si>
    <t>梅乾肉丁</t>
  </si>
  <si>
    <t>豆腐蒸蛋</t>
  </si>
  <si>
    <t>蘿蔔湯</t>
  </si>
  <si>
    <t>滷雞塊</t>
  </si>
  <si>
    <t>滷味</t>
  </si>
  <si>
    <t>紫菜蛋花湯</t>
  </si>
  <si>
    <t>油豆腐肉丁</t>
  </si>
  <si>
    <t>刺瓜肉絲</t>
  </si>
  <si>
    <t>筍片湯</t>
  </si>
  <si>
    <t>茄汁義大利麵</t>
  </si>
  <si>
    <t>唐揚炸雞</t>
  </si>
  <si>
    <t>羅宋湯</t>
  </si>
  <si>
    <t>古早味肉燥</t>
  </si>
  <si>
    <t>小黃瓜炒肉絲</t>
  </si>
  <si>
    <t>四神湯</t>
  </si>
  <si>
    <t>泰式椒麻雞</t>
  </si>
  <si>
    <t>綠花椰肉絲</t>
  </si>
  <si>
    <t>翡翠白菜羹</t>
  </si>
  <si>
    <t>豆漿</t>
  </si>
  <si>
    <t>白米飯</t>
  </si>
  <si>
    <t>無骨雞排</t>
  </si>
  <si>
    <t>紅蘿蔔炒蛋</t>
  </si>
  <si>
    <t>酸辣湯</t>
  </si>
  <si>
    <t>日式肉片</t>
  </si>
  <si>
    <t>塔香海茸</t>
  </si>
  <si>
    <t>花瓜雞湯</t>
  </si>
  <si>
    <t>飯食</t>
  </si>
  <si>
    <t>芋香瘦肉粥</t>
  </si>
  <si>
    <t>滷翅小腿</t>
  </si>
  <si>
    <t>咕咾肉</t>
  </si>
  <si>
    <t>蝦皮高麗菜</t>
  </si>
  <si>
    <t>甜湯圓</t>
  </si>
  <si>
    <t>沙茶肉絲</t>
  </si>
  <si>
    <t>炒寬粉</t>
  </si>
  <si>
    <t>排骨蘿蔔湯</t>
  </si>
  <si>
    <t xml:space="preserve"> 營養師：        午餐秘書：                    主任：                    校長：</t>
  </si>
  <si>
    <t>屏東縣佳義國小(含北小)113年1月第一週學生午餐食譜設計表</t>
  </si>
  <si>
    <t>供應人數：</t>
  </si>
  <si>
    <t>人</t>
  </si>
  <si>
    <t>月   日   星期</t>
  </si>
  <si>
    <t>11月1日   星期五</t>
  </si>
  <si>
    <t>項目</t>
  </si>
  <si>
    <t>菜名/烹調法</t>
  </si>
  <si>
    <t>材料</t>
  </si>
  <si>
    <t>每人(g)</t>
  </si>
  <si>
    <t>學校採購量(kg)</t>
  </si>
  <si>
    <t>白米</t>
  </si>
  <si>
    <t>糙米</t>
  </si>
  <si>
    <t>副 食一</t>
  </si>
  <si>
    <t>豬肉片</t>
  </si>
  <si>
    <t>綠豆芽</t>
  </si>
  <si>
    <t>蒜碎</t>
  </si>
  <si>
    <t>適量</t>
  </si>
  <si>
    <t>蔥</t>
  </si>
  <si>
    <t>副 食二</t>
  </si>
  <si>
    <t>絲瓜</t>
  </si>
  <si>
    <t>麵筋泡</t>
  </si>
  <si>
    <t>蒜仁</t>
  </si>
  <si>
    <t>豬肉絲</t>
  </si>
  <si>
    <t>冬粉</t>
  </si>
  <si>
    <t>副 食三</t>
  </si>
  <si>
    <t>湯類</t>
  </si>
  <si>
    <t>帶骨雞丁</t>
  </si>
  <si>
    <t>金針菇</t>
  </si>
  <si>
    <t>紅蘿蔔絲</t>
  </si>
  <si>
    <t>柴魚片</t>
  </si>
  <si>
    <t>少許</t>
  </si>
  <si>
    <t>水果/點心</t>
  </si>
  <si>
    <t>點心</t>
  </si>
  <si>
    <t>其他</t>
  </si>
  <si>
    <t>營養供應比例</t>
  </si>
  <si>
    <t>油脂類(份)</t>
  </si>
  <si>
    <t>五榖類(份)</t>
  </si>
  <si>
    <t>豆魚肉蛋類(份)</t>
  </si>
  <si>
    <t>蔬菜類(份)</t>
  </si>
  <si>
    <t>水果類(份)</t>
  </si>
  <si>
    <t>乳製品(份)</t>
  </si>
  <si>
    <t>熱量</t>
  </si>
  <si>
    <t>食譜設計</t>
  </si>
  <si>
    <t>校長</t>
  </si>
  <si>
    <r>
      <rPr>
        <sz val="12"/>
        <color rgb="FF000000"/>
        <rFont val="標楷體"/>
        <family val="4"/>
        <charset val="136"/>
      </rPr>
      <t>＊數量：請填寫</t>
    </r>
    <r>
      <rPr>
        <sz val="23"/>
        <color rgb="FF000000"/>
        <rFont val="標楷體"/>
        <family val="4"/>
        <charset val="136"/>
      </rPr>
      <t>每人攝取重量(克)、數量….等。</t>
    </r>
  </si>
  <si>
    <t>＊請午餐秘書於學期期間每月20日前，將下個月菜單送至學校及視導區營養師處，進行菜單審查。</t>
  </si>
  <si>
    <t>屏東縣佳義國小(含北小)113年11月第二週學生午餐食譜設計表</t>
  </si>
  <si>
    <t>11月4日   星期一</t>
  </si>
  <si>
    <t>11月5日   星期二</t>
  </si>
  <si>
    <t>11月6日   星期三</t>
  </si>
  <si>
    <t>11月7日   星期四</t>
  </si>
  <si>
    <t>11月8日   星期五</t>
  </si>
  <si>
    <t>米粉(乾)</t>
  </si>
  <si>
    <t>燕麥米</t>
  </si>
  <si>
    <t>豬絞肉</t>
  </si>
  <si>
    <t>排骨</t>
  </si>
  <si>
    <t>350隻</t>
  </si>
  <si>
    <t>馬鈴薯</t>
  </si>
  <si>
    <t>洋蔥</t>
  </si>
  <si>
    <t>高麗菜</t>
  </si>
  <si>
    <t>薑</t>
  </si>
  <si>
    <t>洋蔥片</t>
  </si>
  <si>
    <t>九層塔</t>
  </si>
  <si>
    <t>滷包</t>
  </si>
  <si>
    <t>紅蘿蔔丁</t>
  </si>
  <si>
    <t>辣椒</t>
  </si>
  <si>
    <t>乾香菇</t>
  </si>
  <si>
    <t>咖哩粉</t>
  </si>
  <si>
    <t>油蔥酥</t>
  </si>
  <si>
    <t>大黃瓜</t>
  </si>
  <si>
    <t>濕豆包</t>
  </si>
  <si>
    <t>豬肉丁</t>
  </si>
  <si>
    <t>雞蛋</t>
  </si>
  <si>
    <t>木耳</t>
  </si>
  <si>
    <t>蔥花</t>
  </si>
  <si>
    <t>紅蘿蔔</t>
  </si>
  <si>
    <t>白蘿蔔</t>
  </si>
  <si>
    <t>薑絲</t>
  </si>
  <si>
    <t>乾冬粉</t>
  </si>
  <si>
    <t>大白菜</t>
  </si>
  <si>
    <t>大骨</t>
  </si>
  <si>
    <t>冬菜</t>
  </si>
  <si>
    <t>紅棗</t>
  </si>
  <si>
    <t>豆腐</t>
  </si>
  <si>
    <t>小貢丸</t>
  </si>
  <si>
    <t>枸杞</t>
  </si>
  <si>
    <t>味噌</t>
  </si>
  <si>
    <t>薑片</t>
  </si>
  <si>
    <t>350粒</t>
  </si>
  <si>
    <t>執行秘書</t>
  </si>
  <si>
    <t>屏東縣佳義國小(含北小)113年11月第三週學生午餐食譜設計表</t>
  </si>
  <si>
    <t>11月11日   星期一</t>
  </si>
  <si>
    <t>11月12日   星期二</t>
  </si>
  <si>
    <t>11月13日   星期三</t>
  </si>
  <si>
    <t>11月14日   星期四</t>
  </si>
  <si>
    <t>11月15日   星期五</t>
  </si>
  <si>
    <t>水鯊魚</t>
  </si>
  <si>
    <t>筍絲</t>
  </si>
  <si>
    <t>梅干肉丁</t>
  </si>
  <si>
    <t>味淋</t>
  </si>
  <si>
    <t>梅乾菜</t>
  </si>
  <si>
    <t>山東白菜</t>
  </si>
  <si>
    <t>豆芽菜</t>
  </si>
  <si>
    <t>冬瓜</t>
  </si>
  <si>
    <t>蝦皮</t>
  </si>
  <si>
    <t>香菇丁</t>
  </si>
  <si>
    <t>干絲</t>
  </si>
  <si>
    <t>蒜末</t>
  </si>
  <si>
    <t>油菜</t>
  </si>
  <si>
    <t>海帶芽</t>
  </si>
  <si>
    <t>玉米粒</t>
  </si>
  <si>
    <t>珍珠圓</t>
  </si>
  <si>
    <t>奶粉</t>
  </si>
  <si>
    <t>350瓶</t>
  </si>
  <si>
    <t>全榖雜糧類(份)</t>
  </si>
  <si>
    <t>豆魚蛋肉類(份)</t>
  </si>
  <si>
    <t>乳製品類</t>
  </si>
  <si>
    <t>屏東縣佳義國小(含北小)113年11月第四週學生午餐食譜設計表</t>
  </si>
  <si>
    <t>11月18日   星期一</t>
  </si>
  <si>
    <t>11月19日   星期二</t>
  </si>
  <si>
    <t>11月20日   星期三</t>
  </si>
  <si>
    <t>11月21日   星期四</t>
  </si>
  <si>
    <t>11月22日   星期五</t>
  </si>
  <si>
    <t>鐵板麵</t>
  </si>
  <si>
    <t>雞塊</t>
  </si>
  <si>
    <t>350塊</t>
  </si>
  <si>
    <t>油豆腐</t>
  </si>
  <si>
    <t>三色豆</t>
  </si>
  <si>
    <t>碎醬瓜</t>
  </si>
  <si>
    <t>番茄醬</t>
  </si>
  <si>
    <t>檸檬汁</t>
  </si>
  <si>
    <t>黑胡椒粒</t>
  </si>
  <si>
    <t>蘑菇醬</t>
  </si>
  <si>
    <t>海帶結</t>
  </si>
  <si>
    <t>小黃瓜</t>
  </si>
  <si>
    <t>綠花椰</t>
  </si>
  <si>
    <t>玉米塊</t>
  </si>
  <si>
    <t>百頁豆腐</t>
  </si>
  <si>
    <t>黃甜椒</t>
  </si>
  <si>
    <t>紫菜乾</t>
  </si>
  <si>
    <t>桶筍片</t>
  </si>
  <si>
    <t>番茄</t>
  </si>
  <si>
    <t>四神料理包</t>
  </si>
  <si>
    <t>翡翠</t>
  </si>
  <si>
    <t>屏東縣佳義國小(含北小)113年11月第五週學生午餐食譜設計表</t>
  </si>
  <si>
    <t>3支</t>
  </si>
  <si>
    <t>11月25日   星期一</t>
  </si>
  <si>
    <t>11月26日   星期二</t>
  </si>
  <si>
    <t>11月27日   星期三</t>
  </si>
  <si>
    <t>11月28日   星期四</t>
  </si>
  <si>
    <t>11月29日   星期五</t>
  </si>
  <si>
    <t>芋頭</t>
  </si>
  <si>
    <t>雞排</t>
  </si>
  <si>
    <t>350片</t>
  </si>
  <si>
    <t>沙茶醬</t>
  </si>
  <si>
    <t>海茸</t>
  </si>
  <si>
    <t>翅小腿</t>
  </si>
  <si>
    <t>700隻</t>
  </si>
  <si>
    <t>豆包</t>
  </si>
  <si>
    <t>2隻/人</t>
  </si>
  <si>
    <t>寬粉</t>
  </si>
  <si>
    <t>大茂花瓜</t>
  </si>
  <si>
    <t>湯圓</t>
  </si>
  <si>
    <t>糖</t>
  </si>
  <si>
    <t>黑木耳</t>
  </si>
  <si>
    <t xml:space="preserve"> </t>
  </si>
  <si>
    <t>＊本菜單由銘家商行所聘請之營養師蔡宗哲所設計之食譜</t>
    <phoneticPr fontId="39" type="noConversion"/>
  </si>
  <si>
    <t>銘家商行-佳義國小(含北小)113年十一月份午餐菜單</t>
    <phoneticPr fontId="39" type="noConversion"/>
  </si>
  <si>
    <t>綠豆</t>
    <phoneticPr fontId="39" type="noConversion"/>
  </si>
  <si>
    <t>豬絞肉</t>
    <phoneticPr fontId="39" type="noConversion"/>
  </si>
  <si>
    <t>洋葱</t>
    <phoneticPr fontId="39" type="noConversion"/>
  </si>
  <si>
    <t>紅燒雞翅</t>
    <phoneticPr fontId="39" type="noConversion"/>
  </si>
  <si>
    <t>義美肉包</t>
    <phoneticPr fontId="39" type="noConversion"/>
  </si>
  <si>
    <t>豆腐</t>
    <phoneticPr fontId="39" type="noConversion"/>
  </si>
  <si>
    <t>白蘿蔔</t>
    <phoneticPr fontId="39" type="noConversion"/>
  </si>
  <si>
    <t>紅蘿蔔</t>
    <phoneticPr fontId="39" type="noConversion"/>
  </si>
  <si>
    <t>豆腐蒸蛋</t>
    <phoneticPr fontId="39" type="noConversion"/>
  </si>
  <si>
    <t>茶葉蛋</t>
    <phoneticPr fontId="39" type="noConversion"/>
  </si>
  <si>
    <t>350顆</t>
    <phoneticPr fontId="39" type="noConversion"/>
  </si>
  <si>
    <t>滷包</t>
    <phoneticPr fontId="39" type="noConversion"/>
  </si>
  <si>
    <t>-</t>
    <phoneticPr fontId="39" type="noConversion"/>
  </si>
  <si>
    <t>紅燒魚</t>
    <phoneticPr fontId="39" type="noConversion"/>
  </si>
  <si>
    <t>什錦炒飯</t>
  </si>
  <si>
    <t>洋蔥絲</t>
  </si>
  <si>
    <t>青蔥段</t>
  </si>
  <si>
    <t>肉包</t>
    <phoneticPr fontId="39" type="noConversion"/>
  </si>
  <si>
    <t>360顆</t>
    <phoneticPr fontId="39" type="noConversion"/>
  </si>
  <si>
    <t>關東煮湯</t>
  </si>
  <si>
    <t>雞翅</t>
    <phoneticPr fontId="39" type="noConversion"/>
  </si>
  <si>
    <t>麥克雞塊</t>
    <phoneticPr fontId="39" type="noConversion"/>
  </si>
  <si>
    <t>700塊</t>
    <phoneticPr fontId="39" type="noConversion"/>
  </si>
  <si>
    <t>(一人兩塊)</t>
    <phoneticPr fontId="39" type="noConversion"/>
  </si>
  <si>
    <t>佳小校外教學，北小131人+北幼45=176人</t>
    <phoneticPr fontId="39" type="noConversion"/>
  </si>
  <si>
    <t>176粒</t>
    <phoneticPr fontId="39" type="noConversion"/>
  </si>
  <si>
    <t>北小戶外教學/219用餐(174+45)</t>
    <phoneticPr fontId="39" type="noConversion"/>
  </si>
  <si>
    <t>優酪乳</t>
    <phoneticPr fontId="39" type="noConversion"/>
  </si>
  <si>
    <t>牛奶麥片</t>
    <phoneticPr fontId="39" type="noConversion"/>
  </si>
  <si>
    <t>311瓶</t>
    <phoneticPr fontId="39" type="noConversion"/>
  </si>
  <si>
    <t>311瓶</t>
    <phoneticPr fontId="39" type="noConversion"/>
  </si>
  <si>
    <t>131瓶</t>
    <phoneticPr fontId="39" type="noConversion"/>
  </si>
  <si>
    <t>311瓶</t>
    <phoneticPr fontId="39" type="noConversion"/>
  </si>
  <si>
    <t>131瓶</t>
    <phoneticPr fontId="39" type="noConversion"/>
  </si>
  <si>
    <t>180瓶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</si>
</sst>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$-404]General"/>
    <numFmt numFmtId="177" formatCode="0_);[Red]\(0\)"/>
    <numFmt numFmtId="178" formatCode="m&quot;月&quot;d&quot;日&quot;"/>
    <numFmt numFmtId="179" formatCode="0.0"/>
    <numFmt numFmtId="180" formatCode="0_ "/>
    <numFmt numFmtId="181" formatCode="0;;;@"/>
    <numFmt numFmtId="182" formatCode="0.0;;;@"/>
  </numFmts>
  <fonts count="49">
    <font>
      <sz val="11"/>
      <color rgb="FF000000"/>
      <name val="微軟正黑體"/>
      <family val="2"/>
      <charset val="136"/>
    </font>
    <font>
      <sz val="12"/>
      <name val="新細明體"/>
      <family val="1"/>
      <charset val="136"/>
    </font>
    <font>
      <sz val="11"/>
      <color rgb="FF000000"/>
      <name val="Arial"/>
      <family val="2"/>
      <charset val="1"/>
    </font>
    <font>
      <sz val="12"/>
      <color rgb="FF000000"/>
      <name val="新細明體"/>
      <family val="1"/>
      <charset val="136"/>
    </font>
    <font>
      <sz val="99"/>
      <color rgb="FF000000"/>
      <name val="新細明體"/>
      <family val="1"/>
      <charset val="136"/>
    </font>
    <font>
      <sz val="95"/>
      <color rgb="FF000000"/>
      <name val="新細明體"/>
      <family val="1"/>
      <charset val="136"/>
    </font>
    <font>
      <b/>
      <sz val="90"/>
      <color rgb="FF000000"/>
      <name val="新細明體"/>
      <family val="1"/>
      <charset val="136"/>
    </font>
    <font>
      <sz val="50"/>
      <color rgb="FF000000"/>
      <name val="新細明體"/>
      <family val="1"/>
      <charset val="136"/>
    </font>
    <font>
      <b/>
      <sz val="100"/>
      <name val="標楷體"/>
      <family val="4"/>
      <charset val="136"/>
    </font>
    <font>
      <b/>
      <sz val="99"/>
      <name val="標楷體"/>
      <family val="4"/>
      <charset val="136"/>
    </font>
    <font>
      <b/>
      <sz val="95"/>
      <name val="標楷體"/>
      <family val="4"/>
      <charset val="136"/>
    </font>
    <font>
      <b/>
      <sz val="90"/>
      <name val="標楷體"/>
      <family val="4"/>
      <charset val="136"/>
    </font>
    <font>
      <sz val="50"/>
      <name val="標楷體"/>
      <family val="4"/>
      <charset val="136"/>
    </font>
    <font>
      <sz val="36"/>
      <name val="新細明體"/>
      <family val="1"/>
      <charset val="136"/>
    </font>
    <font>
      <sz val="99"/>
      <name val="標楷體"/>
      <family val="4"/>
      <charset val="136"/>
    </font>
    <font>
      <sz val="95"/>
      <name val="標楷體"/>
      <family val="4"/>
      <charset val="136"/>
    </font>
    <font>
      <sz val="72"/>
      <name val="標楷體"/>
      <family val="4"/>
      <charset val="136"/>
    </font>
    <font>
      <b/>
      <sz val="90"/>
      <color rgb="FF000000"/>
      <name val="標楷體"/>
      <family val="4"/>
      <charset val="136"/>
    </font>
    <font>
      <b/>
      <sz val="95"/>
      <color rgb="FF000000"/>
      <name val="標楷體"/>
      <family val="4"/>
      <charset val="136"/>
    </font>
    <font>
      <sz val="95"/>
      <color rgb="FF000000"/>
      <name val="標楷體"/>
      <family val="4"/>
      <charset val="136"/>
    </font>
    <font>
      <sz val="80"/>
      <color rgb="FF000000"/>
      <name val="新細明體"/>
      <family val="1"/>
      <charset val="136"/>
    </font>
    <font>
      <b/>
      <sz val="80"/>
      <name val="標楷體"/>
      <family val="4"/>
      <charset val="136"/>
    </font>
    <font>
      <sz val="36"/>
      <color rgb="FF000000"/>
      <name val="新細明體"/>
      <family val="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1"/>
      <name val="微軟正黑體"/>
      <family val="2"/>
      <charset val="136"/>
    </font>
    <font>
      <sz val="10"/>
      <color rgb="FF000000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4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23"/>
      <color rgb="FF000000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2"/>
      <color rgb="FF808080"/>
      <name val="標楷體"/>
      <family val="4"/>
      <charset val="136"/>
    </font>
    <font>
      <sz val="16"/>
      <color rgb="FF808080"/>
      <name val="標楷體"/>
      <family val="4"/>
      <charset val="136"/>
    </font>
    <font>
      <sz val="16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微軟正黑體"/>
      <family val="2"/>
      <charset val="136"/>
    </font>
    <font>
      <sz val="12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1"/>
      <color rgb="FFFF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9"/>
      <color rgb="FFFF0000"/>
      <name val="標楷體"/>
      <family val="4"/>
      <charset val="136"/>
    </font>
    <font>
      <b/>
      <sz val="12"/>
      <color rgb="FF80808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rgb="FF33CCCC"/>
        <bgColor rgb="FF00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1" fillId="0" borderId="0"/>
    <xf numFmtId="0" fontId="2" fillId="0" borderId="0">
      <alignment vertical="center"/>
    </xf>
  </cellStyleXfs>
  <cellXfs count="218">
    <xf numFmtId="0" fontId="0" fillId="0" borderId="0" xfId="0">
      <alignment vertical="center"/>
    </xf>
    <xf numFmtId="0" fontId="26" fillId="0" borderId="6" xfId="0" applyFont="1" applyBorder="1" applyAlignment="1">
      <alignment horizontal="center" vertical="center"/>
    </xf>
    <xf numFmtId="176" fontId="3" fillId="0" borderId="0" xfId="5" applyNumberFormat="1" applyFont="1">
      <alignment vertical="center"/>
    </xf>
    <xf numFmtId="176" fontId="4" fillId="0" borderId="0" xfId="5" applyNumberFormat="1" applyFont="1">
      <alignment vertical="center"/>
    </xf>
    <xf numFmtId="176" fontId="5" fillId="0" borderId="0" xfId="5" applyNumberFormat="1" applyFont="1">
      <alignment vertical="center"/>
    </xf>
    <xf numFmtId="176" fontId="6" fillId="0" borderId="0" xfId="5" applyNumberFormat="1" applyFont="1">
      <alignment vertical="center"/>
    </xf>
    <xf numFmtId="176" fontId="7" fillId="0" borderId="0" xfId="5" applyNumberFormat="1" applyFont="1">
      <alignment vertical="center"/>
    </xf>
    <xf numFmtId="177" fontId="7" fillId="0" borderId="0" xfId="5" applyNumberFormat="1" applyFont="1">
      <alignment vertical="center"/>
    </xf>
    <xf numFmtId="176" fontId="3" fillId="0" borderId="1" xfId="5" applyNumberFormat="1" applyFont="1" applyBorder="1">
      <alignment vertical="center"/>
    </xf>
    <xf numFmtId="176" fontId="13" fillId="0" borderId="0" xfId="5" applyNumberFormat="1" applyFont="1">
      <alignment vertical="center"/>
    </xf>
    <xf numFmtId="176" fontId="14" fillId="0" borderId="5" xfId="5" applyNumberFormat="1" applyFont="1" applyBorder="1" applyAlignment="1">
      <alignment horizontal="center" vertical="center" wrapText="1"/>
    </xf>
    <xf numFmtId="176" fontId="15" fillId="0" borderId="6" xfId="5" applyNumberFormat="1" applyFont="1" applyBorder="1" applyAlignment="1">
      <alignment horizontal="center" vertical="center" wrapText="1"/>
    </xf>
    <xf numFmtId="0" fontId="15" fillId="0" borderId="5" xfId="5" applyFont="1" applyBorder="1" applyAlignment="1">
      <alignment horizontal="center" vertical="center" wrapText="1"/>
    </xf>
    <xf numFmtId="176" fontId="15" fillId="0" borderId="5" xfId="5" applyNumberFormat="1" applyFont="1" applyBorder="1" applyAlignment="1">
      <alignment horizontal="center" vertical="center" wrapText="1"/>
    </xf>
    <xf numFmtId="0" fontId="16" fillId="0" borderId="8" xfId="5" applyFont="1" applyBorder="1" applyAlignment="1">
      <alignment horizontal="center" vertical="center"/>
    </xf>
    <xf numFmtId="0" fontId="16" fillId="0" borderId="9" xfId="5" applyFont="1" applyBorder="1" applyAlignment="1">
      <alignment horizontal="center" vertical="center"/>
    </xf>
    <xf numFmtId="177" fontId="16" fillId="0" borderId="10" xfId="5" applyNumberFormat="1" applyFont="1" applyBorder="1" applyAlignment="1">
      <alignment horizontal="center" vertical="center"/>
    </xf>
    <xf numFmtId="178" fontId="14" fillId="0" borderId="2" xfId="5" applyNumberFormat="1" applyFont="1" applyBorder="1" applyAlignment="1">
      <alignment horizontal="center" vertical="center" shrinkToFit="1"/>
    </xf>
    <xf numFmtId="176" fontId="14" fillId="0" borderId="3" xfId="5" applyNumberFormat="1" applyFont="1" applyBorder="1" applyAlignment="1">
      <alignment horizontal="center" vertical="center" wrapText="1"/>
    </xf>
    <xf numFmtId="176" fontId="15" fillId="0" borderId="3" xfId="5" applyNumberFormat="1" applyFont="1" applyBorder="1" applyAlignment="1">
      <alignment horizontal="center" vertical="center" wrapText="1"/>
    </xf>
    <xf numFmtId="0" fontId="15" fillId="0" borderId="3" xfId="5" applyFont="1" applyBorder="1" applyAlignment="1">
      <alignment horizontal="center" vertical="center"/>
    </xf>
    <xf numFmtId="0" fontId="16" fillId="0" borderId="6" xfId="5" applyFont="1" applyBorder="1" applyAlignment="1">
      <alignment horizontal="center" vertical="center" shrinkToFit="1"/>
    </xf>
    <xf numFmtId="0" fontId="16" fillId="0" borderId="6" xfId="5" applyFont="1" applyBorder="1" applyAlignment="1">
      <alignment horizontal="center" vertical="center"/>
    </xf>
    <xf numFmtId="177" fontId="16" fillId="0" borderId="11" xfId="5" applyNumberFormat="1" applyFont="1" applyBorder="1" applyAlignment="1">
      <alignment horizontal="center" vertical="center"/>
    </xf>
    <xf numFmtId="176" fontId="14" fillId="0" borderId="6" xfId="5" applyNumberFormat="1" applyFont="1" applyBorder="1" applyAlignment="1">
      <alignment horizontal="center" vertical="center" wrapText="1"/>
    </xf>
    <xf numFmtId="0" fontId="15" fillId="0" borderId="6" xfId="5" applyFont="1" applyBorder="1" applyAlignment="1">
      <alignment horizontal="center" vertical="center"/>
    </xf>
    <xf numFmtId="0" fontId="15" fillId="0" borderId="6" xfId="5" applyFont="1" applyBorder="1" applyAlignment="1">
      <alignment horizontal="center" vertical="center" wrapText="1"/>
    </xf>
    <xf numFmtId="0" fontId="16" fillId="0" borderId="12" xfId="5" applyFont="1" applyBorder="1" applyAlignment="1">
      <alignment horizontal="center" vertical="center"/>
    </xf>
    <xf numFmtId="0" fontId="15" fillId="0" borderId="5" xfId="5" applyFont="1" applyBorder="1" applyAlignment="1">
      <alignment horizontal="center" vertical="center"/>
    </xf>
    <xf numFmtId="177" fontId="16" fillId="0" borderId="7" xfId="5" applyNumberFormat="1" applyFont="1" applyBorder="1" applyAlignment="1">
      <alignment horizontal="center" vertical="center"/>
    </xf>
    <xf numFmtId="0" fontId="15" fillId="0" borderId="3" xfId="5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9" xfId="5" applyFont="1" applyBorder="1" applyAlignment="1">
      <alignment horizontal="center" vertical="center" shrinkToFit="1"/>
    </xf>
    <xf numFmtId="176" fontId="15" fillId="0" borderId="9" xfId="5" applyNumberFormat="1" applyFont="1" applyBorder="1" applyAlignment="1">
      <alignment horizontal="center" vertical="center" wrapText="1"/>
    </xf>
    <xf numFmtId="176" fontId="19" fillId="0" borderId="6" xfId="5" applyNumberFormat="1" applyFont="1" applyBorder="1" applyAlignment="1">
      <alignment horizontal="center" vertical="center" wrapText="1"/>
    </xf>
    <xf numFmtId="0" fontId="16" fillId="0" borderId="2" xfId="5" applyFont="1" applyBorder="1" applyAlignment="1">
      <alignment horizontal="center" vertical="center" shrinkToFit="1"/>
    </xf>
    <xf numFmtId="0" fontId="16" fillId="0" borderId="3" xfId="5" applyFont="1" applyBorder="1" applyAlignment="1">
      <alignment horizontal="center" vertical="center" shrinkToFit="1"/>
    </xf>
    <xf numFmtId="0" fontId="16" fillId="0" borderId="3" xfId="5" applyFont="1" applyBorder="1" applyAlignment="1">
      <alignment horizontal="center" vertical="center"/>
    </xf>
    <xf numFmtId="177" fontId="16" fillId="0" borderId="4" xfId="5" applyNumberFormat="1" applyFont="1" applyBorder="1" applyAlignment="1">
      <alignment horizontal="center" vertical="center"/>
    </xf>
    <xf numFmtId="0" fontId="16" fillId="0" borderId="13" xfId="5" applyFont="1" applyBorder="1" applyAlignment="1">
      <alignment horizontal="center" vertical="center" shrinkToFit="1"/>
    </xf>
    <xf numFmtId="176" fontId="14" fillId="0" borderId="9" xfId="5" applyNumberFormat="1" applyFont="1" applyBorder="1" applyAlignment="1">
      <alignment horizontal="center" vertical="center" wrapText="1"/>
    </xf>
    <xf numFmtId="0" fontId="15" fillId="0" borderId="9" xfId="5" applyFont="1" applyBorder="1" applyAlignment="1">
      <alignment horizontal="center" vertical="center" wrapText="1"/>
    </xf>
    <xf numFmtId="0" fontId="15" fillId="0" borderId="9" xfId="5" applyFont="1" applyBorder="1" applyAlignment="1">
      <alignment horizontal="center" vertical="center"/>
    </xf>
    <xf numFmtId="0" fontId="16" fillId="0" borderId="13" xfId="5" applyFont="1" applyBorder="1" applyAlignment="1">
      <alignment horizontal="center" vertical="center"/>
    </xf>
    <xf numFmtId="176" fontId="20" fillId="0" borderId="0" xfId="5" applyNumberFormat="1" applyFont="1">
      <alignment vertical="center"/>
    </xf>
    <xf numFmtId="176" fontId="22" fillId="0" borderId="0" xfId="5" applyNumberFormat="1" applyFont="1">
      <alignment vertical="center"/>
    </xf>
    <xf numFmtId="0" fontId="24" fillId="0" borderId="15" xfId="0" applyFont="1" applyBorder="1" applyAlignment="1">
      <alignment horizontal="left" vertical="center"/>
    </xf>
    <xf numFmtId="0" fontId="24" fillId="0" borderId="15" xfId="0" applyFont="1" applyBorder="1">
      <alignment vertical="center"/>
    </xf>
    <xf numFmtId="0" fontId="25" fillId="0" borderId="15" xfId="0" applyFont="1" applyBorder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6" fillId="0" borderId="6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1" fontId="26" fillId="0" borderId="6" xfId="0" applyNumberFormat="1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shrinkToFit="1"/>
    </xf>
    <xf numFmtId="0" fontId="29" fillId="0" borderId="6" xfId="7" applyFont="1" applyBorder="1" applyAlignment="1">
      <alignment horizontal="center" vertical="center" shrinkToFit="1"/>
    </xf>
    <xf numFmtId="0" fontId="29" fillId="0" borderId="6" xfId="7" applyFont="1" applyBorder="1" applyAlignment="1">
      <alignment horizontal="center" vertical="center"/>
    </xf>
    <xf numFmtId="0" fontId="29" fillId="0" borderId="6" xfId="4" applyFont="1" applyBorder="1" applyAlignment="1">
      <alignment horizontal="center" vertical="center"/>
    </xf>
    <xf numFmtId="0" fontId="29" fillId="0" borderId="6" xfId="3" applyFont="1" applyBorder="1" applyAlignment="1">
      <alignment horizontal="center" vertical="center" shrinkToFit="1"/>
    </xf>
    <xf numFmtId="0" fontId="29" fillId="0" borderId="6" xfId="3" applyFont="1" applyBorder="1" applyAlignment="1">
      <alignment horizontal="center" vertical="center"/>
    </xf>
    <xf numFmtId="0" fontId="29" fillId="0" borderId="6" xfId="2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 shrinkToFit="1"/>
    </xf>
    <xf numFmtId="0" fontId="29" fillId="0" borderId="6" xfId="0" applyFont="1" applyBorder="1" applyAlignment="1">
      <alignment horizontal="center"/>
    </xf>
    <xf numFmtId="179" fontId="26" fillId="0" borderId="6" xfId="0" applyNumberFormat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0" fillId="0" borderId="6" xfId="0" applyBorder="1">
      <alignment vertical="center"/>
    </xf>
    <xf numFmtId="0" fontId="26" fillId="0" borderId="6" xfId="0" applyFont="1" applyBorder="1" applyAlignment="1">
      <alignment horizontal="center"/>
    </xf>
    <xf numFmtId="0" fontId="29" fillId="0" borderId="6" xfId="0" applyFont="1" applyBorder="1" applyAlignment="1"/>
    <xf numFmtId="0" fontId="29" fillId="0" borderId="6" xfId="2" applyFont="1" applyBorder="1" applyAlignment="1">
      <alignment horizontal="center" vertical="center" shrinkToFit="1"/>
    </xf>
    <xf numFmtId="0" fontId="29" fillId="0" borderId="6" xfId="4" applyFont="1" applyBorder="1" applyAlignment="1">
      <alignment horizontal="center" vertical="center" shrinkToFit="1"/>
    </xf>
    <xf numFmtId="0" fontId="26" fillId="0" borderId="6" xfId="0" applyFont="1" applyBorder="1">
      <alignment vertical="center"/>
    </xf>
    <xf numFmtId="177" fontId="29" fillId="0" borderId="6" xfId="0" applyNumberFormat="1" applyFont="1" applyBorder="1" applyAlignment="1">
      <alignment vertical="center" shrinkToFit="1"/>
    </xf>
    <xf numFmtId="177" fontId="26" fillId="0" borderId="6" xfId="0" applyNumberFormat="1" applyFont="1" applyBorder="1" applyAlignment="1">
      <alignment vertical="center" shrinkToFit="1"/>
    </xf>
    <xf numFmtId="177" fontId="29" fillId="0" borderId="6" xfId="0" applyNumberFormat="1" applyFont="1" applyBorder="1">
      <alignment vertical="center"/>
    </xf>
    <xf numFmtId="177" fontId="26" fillId="0" borderId="6" xfId="0" applyNumberFormat="1" applyFont="1" applyBorder="1">
      <alignment vertical="center"/>
    </xf>
    <xf numFmtId="0" fontId="32" fillId="0" borderId="6" xfId="0" applyFont="1" applyBorder="1" applyAlignment="1">
      <alignment horizontal="center" vertical="center"/>
    </xf>
    <xf numFmtId="180" fontId="29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49" fontId="26" fillId="0" borderId="0" xfId="0" applyNumberFormat="1" applyFont="1" applyAlignment="1">
      <alignment horizontal="center" vertical="center"/>
    </xf>
    <xf numFmtId="177" fontId="26" fillId="0" borderId="0" xfId="0" applyNumberFormat="1" applyFont="1">
      <alignment vertical="center"/>
    </xf>
    <xf numFmtId="0" fontId="26" fillId="0" borderId="6" xfId="5" applyFont="1" applyBorder="1" applyAlignment="1">
      <alignment horizontal="center" vertical="center"/>
    </xf>
    <xf numFmtId="1" fontId="29" fillId="0" borderId="6" xfId="0" applyNumberFormat="1" applyFont="1" applyBorder="1" applyAlignment="1">
      <alignment horizontal="center" vertical="center"/>
    </xf>
    <xf numFmtId="0" fontId="27" fillId="0" borderId="6" xfId="0" applyFont="1" applyBorder="1">
      <alignment vertical="center"/>
    </xf>
    <xf numFmtId="0" fontId="34" fillId="0" borderId="6" xfId="0" applyFont="1" applyBorder="1" applyAlignment="1">
      <alignment horizontal="center" vertical="center" shrinkToFit="1"/>
    </xf>
    <xf numFmtId="0" fontId="26" fillId="0" borderId="6" xfId="5" applyFont="1" applyBorder="1" applyAlignment="1">
      <alignment horizontal="center" vertical="center" shrinkToFit="1"/>
    </xf>
    <xf numFmtId="0" fontId="26" fillId="0" borderId="6" xfId="5" applyFont="1" applyBorder="1" applyAlignment="1">
      <alignment horizontal="center"/>
    </xf>
    <xf numFmtId="0" fontId="29" fillId="0" borderId="6" xfId="5" applyFont="1" applyBorder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1" fontId="26" fillId="0" borderId="0" xfId="0" applyNumberFormat="1" applyFont="1" applyAlignment="1">
      <alignment horizontal="center" vertical="center"/>
    </xf>
    <xf numFmtId="179" fontId="26" fillId="0" borderId="0" xfId="0" applyNumberFormat="1" applyFont="1" applyAlignment="1">
      <alignment horizontal="center" vertical="center"/>
    </xf>
    <xf numFmtId="0" fontId="29" fillId="0" borderId="6" xfId="0" applyFont="1" applyBorder="1">
      <alignment vertical="center"/>
    </xf>
    <xf numFmtId="49" fontId="29" fillId="0" borderId="6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177" fontId="29" fillId="0" borderId="0" xfId="0" applyNumberFormat="1" applyFont="1">
      <alignment vertical="center"/>
    </xf>
    <xf numFmtId="0" fontId="35" fillId="0" borderId="6" xfId="1" applyFont="1" applyBorder="1" applyAlignment="1">
      <alignment horizontal="center" vertical="center" shrinkToFit="1"/>
    </xf>
    <xf numFmtId="0" fontId="35" fillId="0" borderId="6" xfId="4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 shrinkToFit="1"/>
    </xf>
    <xf numFmtId="0" fontId="36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shrinkToFit="1"/>
    </xf>
    <xf numFmtId="182" fontId="37" fillId="0" borderId="0" xfId="0" applyNumberFormat="1" applyFont="1" applyAlignment="1" applyProtection="1">
      <alignment horizontal="center"/>
      <protection hidden="1"/>
    </xf>
    <xf numFmtId="179" fontId="35" fillId="0" borderId="6" xfId="0" applyNumberFormat="1" applyFont="1" applyBorder="1" applyAlignment="1">
      <alignment horizontal="center" vertical="center"/>
    </xf>
    <xf numFmtId="1" fontId="35" fillId="0" borderId="6" xfId="0" applyNumberFormat="1" applyFont="1" applyBorder="1" applyAlignment="1">
      <alignment horizontal="center" vertical="center"/>
    </xf>
    <xf numFmtId="181" fontId="29" fillId="0" borderId="6" xfId="0" applyNumberFormat="1" applyFont="1" applyBorder="1" applyAlignment="1" applyProtection="1">
      <alignment horizontal="center"/>
      <protection hidden="1"/>
    </xf>
    <xf numFmtId="181" fontId="38" fillId="0" borderId="6" xfId="0" applyNumberFormat="1" applyFont="1" applyBorder="1" applyAlignment="1">
      <alignment horizontal="center" vertical="center"/>
    </xf>
    <xf numFmtId="182" fontId="29" fillId="0" borderId="6" xfId="0" applyNumberFormat="1" applyFont="1" applyBorder="1" applyAlignment="1" applyProtection="1">
      <alignment horizontal="center"/>
      <protection hidden="1"/>
    </xf>
    <xf numFmtId="0" fontId="35" fillId="0" borderId="6" xfId="4" applyFont="1" applyBorder="1" applyAlignment="1">
      <alignment horizontal="center" vertical="center" shrinkToFit="1"/>
    </xf>
    <xf numFmtId="49" fontId="35" fillId="0" borderId="6" xfId="0" applyNumberFormat="1" applyFont="1" applyBorder="1" applyAlignment="1">
      <alignment horizontal="center" vertical="center"/>
    </xf>
    <xf numFmtId="181" fontId="29" fillId="0" borderId="6" xfId="0" applyNumberFormat="1" applyFont="1" applyBorder="1" applyAlignment="1">
      <alignment horizontal="center" vertical="center"/>
    </xf>
    <xf numFmtId="178" fontId="14" fillId="0" borderId="20" xfId="5" applyNumberFormat="1" applyFont="1" applyBorder="1" applyAlignment="1">
      <alignment horizontal="center" vertical="center" shrinkToFit="1"/>
    </xf>
    <xf numFmtId="176" fontId="6" fillId="0" borderId="22" xfId="5" applyNumberFormat="1" applyFont="1" applyBorder="1">
      <alignment vertical="center"/>
    </xf>
    <xf numFmtId="0" fontId="17" fillId="3" borderId="23" xfId="5" applyFont="1" applyFill="1" applyBorder="1" applyAlignment="1">
      <alignment horizontal="center" vertical="center"/>
    </xf>
    <xf numFmtId="0" fontId="17" fillId="3" borderId="24" xfId="5" applyFont="1" applyFill="1" applyBorder="1" applyAlignment="1">
      <alignment horizontal="center" vertical="center"/>
    </xf>
    <xf numFmtId="176" fontId="18" fillId="0" borderId="24" xfId="5" applyNumberFormat="1" applyFont="1" applyBorder="1" applyAlignment="1">
      <alignment horizontal="center" vertical="center" wrapText="1"/>
    </xf>
    <xf numFmtId="0" fontId="17" fillId="0" borderId="24" xfId="5" applyFont="1" applyBorder="1" applyAlignment="1">
      <alignment horizontal="center" vertical="center"/>
    </xf>
    <xf numFmtId="0" fontId="11" fillId="0" borderId="25" xfId="5" applyFont="1" applyBorder="1" applyAlignment="1">
      <alignment horizontal="center" vertical="center"/>
    </xf>
    <xf numFmtId="0" fontId="16" fillId="0" borderId="19" xfId="5" applyFont="1" applyBorder="1" applyAlignment="1">
      <alignment horizontal="center" vertical="center"/>
    </xf>
    <xf numFmtId="0" fontId="16" fillId="0" borderId="8" xfId="5" applyFont="1" applyBorder="1" applyAlignment="1">
      <alignment horizontal="center" vertical="center" shrinkToFit="1"/>
    </xf>
    <xf numFmtId="178" fontId="14" fillId="0" borderId="9" xfId="5" applyNumberFormat="1" applyFont="1" applyBorder="1" applyAlignment="1">
      <alignment horizontal="center" vertical="center" shrinkToFit="1"/>
    </xf>
    <xf numFmtId="0" fontId="11" fillId="3" borderId="26" xfId="5" applyFont="1" applyFill="1" applyBorder="1" applyAlignment="1">
      <alignment horizontal="center" vertical="center"/>
    </xf>
    <xf numFmtId="177" fontId="16" fillId="0" borderId="9" xfId="5" applyNumberFormat="1" applyFont="1" applyBorder="1" applyAlignment="1">
      <alignment horizontal="center" vertical="center"/>
    </xf>
    <xf numFmtId="178" fontId="14" fillId="0" borderId="3" xfId="5" applyNumberFormat="1" applyFont="1" applyBorder="1" applyAlignment="1">
      <alignment horizontal="center" vertical="center" shrinkToFit="1"/>
    </xf>
    <xf numFmtId="177" fontId="16" fillId="0" borderId="3" xfId="5" applyNumberFormat="1" applyFont="1" applyBorder="1" applyAlignment="1">
      <alignment horizontal="center" vertical="center"/>
    </xf>
    <xf numFmtId="177" fontId="16" fillId="0" borderId="6" xfId="5" applyNumberFormat="1" applyFont="1" applyBorder="1" applyAlignment="1">
      <alignment horizontal="center" vertical="center"/>
    </xf>
    <xf numFmtId="178" fontId="14" fillId="0" borderId="21" xfId="5" applyNumberFormat="1" applyFont="1" applyBorder="1" applyAlignment="1">
      <alignment horizontal="center" vertical="center" shrinkToFit="1"/>
    </xf>
    <xf numFmtId="0" fontId="11" fillId="0" borderId="26" xfId="5" applyFont="1" applyBorder="1" applyAlignment="1">
      <alignment horizontal="center" vertical="center"/>
    </xf>
    <xf numFmtId="178" fontId="14" fillId="0" borderId="16" xfId="5" applyNumberFormat="1" applyFont="1" applyBorder="1" applyAlignment="1">
      <alignment horizontal="center" vertical="center" shrinkToFit="1"/>
    </xf>
    <xf numFmtId="0" fontId="16" fillId="0" borderId="27" xfId="5" applyFont="1" applyBorder="1" applyAlignment="1">
      <alignment horizontal="center" vertical="center" shrinkToFit="1"/>
    </xf>
    <xf numFmtId="0" fontId="16" fillId="0" borderId="14" xfId="5" applyFont="1" applyBorder="1" applyAlignment="1">
      <alignment horizontal="center" vertical="center" shrinkToFit="1"/>
    </xf>
    <xf numFmtId="0" fontId="17" fillId="3" borderId="6" xfId="5" applyFont="1" applyFill="1" applyBorder="1" applyAlignment="1">
      <alignment horizontal="center" vertical="center"/>
    </xf>
    <xf numFmtId="176" fontId="18" fillId="0" borderId="6" xfId="5" applyNumberFormat="1" applyFont="1" applyBorder="1" applyAlignment="1">
      <alignment horizontal="center" vertical="center" wrapText="1"/>
    </xf>
    <xf numFmtId="0" fontId="11" fillId="3" borderId="3" xfId="5" applyFont="1" applyFill="1" applyBorder="1" applyAlignment="1">
      <alignment horizontal="center" vertical="center"/>
    </xf>
    <xf numFmtId="178" fontId="14" fillId="0" borderId="13" xfId="5" applyNumberFormat="1" applyFont="1" applyBorder="1" applyAlignment="1">
      <alignment horizontal="center" vertical="center" shrinkToFit="1"/>
    </xf>
    <xf numFmtId="178" fontId="14" fillId="0" borderId="8" xfId="5" applyNumberFormat="1" applyFont="1" applyBorder="1" applyAlignment="1">
      <alignment horizontal="center" vertical="center" shrinkToFit="1"/>
    </xf>
    <xf numFmtId="0" fontId="17" fillId="0" borderId="9" xfId="5" applyFont="1" applyBorder="1" applyAlignment="1">
      <alignment horizontal="center" vertical="center"/>
    </xf>
    <xf numFmtId="0" fontId="29" fillId="4" borderId="6" xfId="7" applyFont="1" applyFill="1" applyBorder="1" applyAlignment="1">
      <alignment horizontal="center" vertical="center" shrinkToFit="1"/>
    </xf>
    <xf numFmtId="0" fontId="26" fillId="4" borderId="6" xfId="0" applyFont="1" applyFill="1" applyBorder="1" applyAlignment="1">
      <alignment horizontal="center" vertical="center" shrinkToFit="1"/>
    </xf>
    <xf numFmtId="0" fontId="26" fillId="4" borderId="6" xfId="0" applyFont="1" applyFill="1" applyBorder="1" applyAlignment="1">
      <alignment horizontal="center" vertical="center"/>
    </xf>
    <xf numFmtId="1" fontId="26" fillId="4" borderId="6" xfId="0" applyNumberFormat="1" applyFont="1" applyFill="1" applyBorder="1" applyAlignment="1">
      <alignment horizontal="center" vertical="center"/>
    </xf>
    <xf numFmtId="0" fontId="29" fillId="4" borderId="6" xfId="0" applyFont="1" applyFill="1" applyBorder="1" applyAlignment="1">
      <alignment horizontal="center" vertical="center" shrinkToFit="1"/>
    </xf>
    <xf numFmtId="0" fontId="29" fillId="4" borderId="6" xfId="1" applyFont="1" applyFill="1" applyBorder="1" applyAlignment="1">
      <alignment horizontal="center" vertical="center" shrinkToFit="1"/>
    </xf>
    <xf numFmtId="0" fontId="29" fillId="4" borderId="6" xfId="2" applyFont="1" applyFill="1" applyBorder="1" applyAlignment="1">
      <alignment horizontal="center" vertical="center"/>
    </xf>
    <xf numFmtId="0" fontId="40" fillId="4" borderId="6" xfId="3" applyFont="1" applyFill="1" applyBorder="1" applyAlignment="1">
      <alignment horizontal="center" vertical="center" shrinkToFit="1"/>
    </xf>
    <xf numFmtId="0" fontId="40" fillId="4" borderId="6" xfId="7" applyFont="1" applyFill="1" applyBorder="1" applyAlignment="1">
      <alignment horizontal="center" vertical="center"/>
    </xf>
    <xf numFmtId="1" fontId="40" fillId="4" borderId="6" xfId="0" applyNumberFormat="1" applyFont="1" applyFill="1" applyBorder="1" applyAlignment="1">
      <alignment horizontal="center" vertical="center"/>
    </xf>
    <xf numFmtId="0" fontId="40" fillId="4" borderId="6" xfId="0" applyFont="1" applyFill="1" applyBorder="1" applyAlignment="1">
      <alignment horizontal="center" vertical="center" shrinkToFit="1"/>
    </xf>
    <xf numFmtId="0" fontId="40" fillId="4" borderId="6" xfId="0" applyFont="1" applyFill="1" applyBorder="1" applyAlignment="1">
      <alignment horizontal="center" vertical="center"/>
    </xf>
    <xf numFmtId="0" fontId="40" fillId="5" borderId="6" xfId="0" applyFont="1" applyFill="1" applyBorder="1" applyAlignment="1">
      <alignment horizontal="center" vertical="center" shrinkToFit="1"/>
    </xf>
    <xf numFmtId="0" fontId="40" fillId="5" borderId="6" xfId="0" applyFont="1" applyFill="1" applyBorder="1" applyAlignment="1">
      <alignment horizontal="center" vertical="center"/>
    </xf>
    <xf numFmtId="1" fontId="40" fillId="5" borderId="6" xfId="0" applyNumberFormat="1" applyFont="1" applyFill="1" applyBorder="1" applyAlignment="1">
      <alignment horizontal="center" vertical="center"/>
    </xf>
    <xf numFmtId="0" fontId="42" fillId="4" borderId="6" xfId="0" applyFont="1" applyFill="1" applyBorder="1">
      <alignment vertical="center"/>
    </xf>
    <xf numFmtId="0" fontId="29" fillId="4" borderId="6" xfId="0" applyFont="1" applyFill="1" applyBorder="1" applyAlignment="1">
      <alignment horizontal="center" vertical="center"/>
    </xf>
    <xf numFmtId="1" fontId="29" fillId="4" borderId="6" xfId="0" applyNumberFormat="1" applyFont="1" applyFill="1" applyBorder="1" applyAlignment="1">
      <alignment horizontal="center" vertical="center"/>
    </xf>
    <xf numFmtId="0" fontId="38" fillId="0" borderId="6" xfId="0" applyFont="1" applyBorder="1" applyAlignment="1">
      <alignment horizontal="center" vertical="center" shrinkToFit="1"/>
    </xf>
    <xf numFmtId="0" fontId="48" fillId="4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1" fontId="26" fillId="0" borderId="6" xfId="0" applyNumberFormat="1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shrinkToFit="1"/>
    </xf>
    <xf numFmtId="0" fontId="45" fillId="0" borderId="6" xfId="0" applyFont="1" applyFill="1" applyBorder="1" applyAlignment="1">
      <alignment horizontal="center" vertical="center" shrinkToFit="1"/>
    </xf>
    <xf numFmtId="0" fontId="45" fillId="0" borderId="6" xfId="0" applyFont="1" applyFill="1" applyBorder="1" applyAlignment="1">
      <alignment horizontal="center" vertical="center"/>
    </xf>
    <xf numFmtId="1" fontId="45" fillId="0" borderId="6" xfId="0" applyNumberFormat="1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/>
    </xf>
    <xf numFmtId="0" fontId="43" fillId="0" borderId="0" xfId="0" applyFont="1" applyFill="1">
      <alignment vertical="center"/>
    </xf>
    <xf numFmtId="0" fontId="46" fillId="0" borderId="6" xfId="0" applyFont="1" applyFill="1" applyBorder="1" applyAlignment="1">
      <alignment horizontal="center" vertical="center" shrinkToFit="1"/>
    </xf>
    <xf numFmtId="0" fontId="12" fillId="2" borderId="3" xfId="5" applyFont="1" applyFill="1" applyBorder="1" applyAlignment="1">
      <alignment horizontal="center" vertical="center" wrapText="1"/>
    </xf>
    <xf numFmtId="0" fontId="12" fillId="2" borderId="17" xfId="5" applyFont="1" applyFill="1" applyBorder="1" applyAlignment="1">
      <alignment horizontal="center" vertical="center" wrapText="1"/>
    </xf>
    <xf numFmtId="176" fontId="12" fillId="2" borderId="3" xfId="5" applyNumberFormat="1" applyFont="1" applyFill="1" applyBorder="1" applyAlignment="1">
      <alignment horizontal="center" vertical="center" wrapText="1"/>
    </xf>
    <xf numFmtId="176" fontId="12" fillId="2" borderId="17" xfId="5" applyNumberFormat="1" applyFont="1" applyFill="1" applyBorder="1" applyAlignment="1">
      <alignment horizontal="center" vertical="center" wrapText="1"/>
    </xf>
    <xf numFmtId="177" fontId="12" fillId="2" borderId="4" xfId="5" applyNumberFormat="1" applyFont="1" applyFill="1" applyBorder="1" applyAlignment="1">
      <alignment horizontal="center" vertical="center"/>
    </xf>
    <xf numFmtId="177" fontId="12" fillId="2" borderId="18" xfId="5" applyNumberFormat="1" applyFont="1" applyFill="1" applyBorder="1" applyAlignment="1">
      <alignment horizontal="center" vertical="center"/>
    </xf>
    <xf numFmtId="176" fontId="21" fillId="0" borderId="0" xfId="5" applyNumberFormat="1" applyFont="1" applyAlignment="1">
      <alignment horizontal="center" vertical="center" wrapText="1"/>
    </xf>
    <xf numFmtId="176" fontId="8" fillId="0" borderId="0" xfId="5" applyNumberFormat="1" applyFont="1" applyAlignment="1">
      <alignment horizontal="center" vertical="center"/>
    </xf>
    <xf numFmtId="176" fontId="9" fillId="2" borderId="2" xfId="5" applyNumberFormat="1" applyFont="1" applyFill="1" applyBorder="1" applyAlignment="1">
      <alignment horizontal="center" vertical="center" shrinkToFit="1"/>
    </xf>
    <xf numFmtId="176" fontId="9" fillId="2" borderId="16" xfId="5" applyNumberFormat="1" applyFont="1" applyFill="1" applyBorder="1" applyAlignment="1">
      <alignment horizontal="center" vertical="center" shrinkToFit="1"/>
    </xf>
    <xf numFmtId="176" fontId="9" fillId="2" borderId="3" xfId="5" applyNumberFormat="1" applyFont="1" applyFill="1" applyBorder="1" applyAlignment="1">
      <alignment horizontal="center" vertical="center" shrinkToFit="1"/>
    </xf>
    <xf numFmtId="176" fontId="9" fillId="2" borderId="17" xfId="5" applyNumberFormat="1" applyFont="1" applyFill="1" applyBorder="1" applyAlignment="1">
      <alignment horizontal="center" vertical="center" shrinkToFit="1"/>
    </xf>
    <xf numFmtId="176" fontId="10" fillId="2" borderId="3" xfId="5" applyNumberFormat="1" applyFont="1" applyFill="1" applyBorder="1" applyAlignment="1">
      <alignment horizontal="center" vertical="center" shrinkToFit="1"/>
    </xf>
    <xf numFmtId="176" fontId="10" fillId="2" borderId="17" xfId="5" applyNumberFormat="1" applyFont="1" applyFill="1" applyBorder="1" applyAlignment="1">
      <alignment horizontal="center" vertical="center" shrinkToFit="1"/>
    </xf>
    <xf numFmtId="176" fontId="11" fillId="2" borderId="4" xfId="5" applyNumberFormat="1" applyFont="1" applyFill="1" applyBorder="1" applyAlignment="1">
      <alignment horizontal="center" vertical="center" shrinkToFit="1"/>
    </xf>
    <xf numFmtId="176" fontId="11" fillId="2" borderId="18" xfId="5" applyNumberFormat="1" applyFont="1" applyFill="1" applyBorder="1" applyAlignment="1">
      <alignment horizontal="center" vertical="center" shrinkToFit="1"/>
    </xf>
    <xf numFmtId="176" fontId="12" fillId="2" borderId="2" xfId="5" applyNumberFormat="1" applyFont="1" applyFill="1" applyBorder="1" applyAlignment="1">
      <alignment horizontal="center" vertical="center" wrapText="1"/>
    </xf>
    <xf numFmtId="176" fontId="12" fillId="2" borderId="16" xfId="5" applyNumberFormat="1" applyFont="1" applyFill="1" applyBorder="1" applyAlignment="1">
      <alignment horizontal="center" vertical="center" wrapText="1"/>
    </xf>
    <xf numFmtId="176" fontId="12" fillId="2" borderId="3" xfId="5" applyNumberFormat="1" applyFont="1" applyFill="1" applyBorder="1" applyAlignment="1">
      <alignment horizontal="center" vertical="center" wrapText="1" shrinkToFit="1"/>
    </xf>
    <xf numFmtId="176" fontId="12" fillId="2" borderId="17" xfId="5" applyNumberFormat="1" applyFont="1" applyFill="1" applyBorder="1" applyAlignment="1">
      <alignment horizontal="center" vertical="center" wrapText="1" shrinkToFit="1"/>
    </xf>
    <xf numFmtId="0" fontId="23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textRotation="255"/>
    </xf>
    <xf numFmtId="0" fontId="30" fillId="0" borderId="6" xfId="0" applyFont="1" applyBorder="1" applyAlignment="1">
      <alignment horizontal="center" vertical="center" textRotation="255" shrinkToFit="1"/>
    </xf>
    <xf numFmtId="0" fontId="31" fillId="0" borderId="6" xfId="0" applyFont="1" applyBorder="1" applyAlignment="1">
      <alignment horizontal="center" vertical="center" textRotation="255" shrinkToFit="1"/>
    </xf>
    <xf numFmtId="0" fontId="29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 textRotation="255"/>
    </xf>
    <xf numFmtId="0" fontId="32" fillId="0" borderId="6" xfId="0" applyFont="1" applyBorder="1" applyAlignment="1">
      <alignment horizontal="center" vertical="center" wrapText="1"/>
    </xf>
    <xf numFmtId="0" fontId="26" fillId="0" borderId="6" xfId="0" applyFont="1" applyBorder="1">
      <alignment vertical="center"/>
    </xf>
    <xf numFmtId="0" fontId="26" fillId="0" borderId="0" xfId="0" applyFont="1">
      <alignment vertical="center"/>
    </xf>
    <xf numFmtId="0" fontId="30" fillId="0" borderId="6" xfId="1" applyFont="1" applyBorder="1" applyAlignment="1">
      <alignment horizontal="center" vertical="center" textRotation="255" shrinkToFit="1"/>
    </xf>
    <xf numFmtId="0" fontId="41" fillId="4" borderId="6" xfId="0" applyFont="1" applyFill="1" applyBorder="1" applyAlignment="1">
      <alignment horizontal="center" vertical="center" textRotation="255" shrinkToFit="1"/>
    </xf>
    <xf numFmtId="0" fontId="31" fillId="0" borderId="6" xfId="5" applyFont="1" applyBorder="1" applyAlignment="1">
      <alignment horizontal="center" vertical="center" textRotation="255" shrinkToFit="1"/>
    </xf>
    <xf numFmtId="0" fontId="40" fillId="0" borderId="1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textRotation="255" shrinkToFit="1"/>
    </xf>
    <xf numFmtId="0" fontId="41" fillId="5" borderId="5" xfId="0" applyFont="1" applyFill="1" applyBorder="1" applyAlignment="1">
      <alignment horizontal="center" vertical="center" textRotation="255" shrinkToFit="1"/>
    </xf>
    <xf numFmtId="0" fontId="31" fillId="0" borderId="6" xfId="0" applyFont="1" applyFill="1" applyBorder="1" applyAlignment="1">
      <alignment horizontal="center" vertical="center" textRotation="255" shrinkToFit="1"/>
    </xf>
    <xf numFmtId="11" fontId="44" fillId="0" borderId="6" xfId="0" applyNumberFormat="1" applyFont="1" applyFill="1" applyBorder="1" applyAlignment="1">
      <alignment horizontal="center" vertical="center" textRotation="255" shrinkToFit="1"/>
    </xf>
    <xf numFmtId="0" fontId="31" fillId="0" borderId="0" xfId="0" applyFont="1" applyAlignment="1">
      <alignment horizontal="center" vertical="center" textRotation="255" shrinkToFit="1"/>
    </xf>
    <xf numFmtId="0" fontId="44" fillId="0" borderId="6" xfId="0" applyFont="1" applyFill="1" applyBorder="1" applyAlignment="1">
      <alignment horizontal="center" vertical="center" textRotation="255" shrinkToFit="1"/>
    </xf>
    <xf numFmtId="0" fontId="44" fillId="0" borderId="5" xfId="0" applyFont="1" applyFill="1" applyBorder="1" applyAlignment="1">
      <alignment horizontal="center" vertical="center" textRotation="255" shrinkToFit="1"/>
    </xf>
    <xf numFmtId="0" fontId="44" fillId="0" borderId="14" xfId="0" applyFont="1" applyFill="1" applyBorder="1" applyAlignment="1">
      <alignment horizontal="center" vertical="center" textRotation="255" shrinkToFit="1"/>
    </xf>
    <xf numFmtId="0" fontId="44" fillId="0" borderId="12" xfId="0" applyFont="1" applyFill="1" applyBorder="1" applyAlignment="1">
      <alignment horizontal="center" vertical="center" textRotation="255" shrinkToFit="1"/>
    </xf>
    <xf numFmtId="0" fontId="29" fillId="0" borderId="6" xfId="0" applyFont="1" applyBorder="1">
      <alignment vertical="center"/>
    </xf>
    <xf numFmtId="0" fontId="29" fillId="0" borderId="0" xfId="0" applyFont="1">
      <alignment vertical="center"/>
    </xf>
    <xf numFmtId="0" fontId="29" fillId="0" borderId="6" xfId="0" applyFont="1" applyBorder="1" applyAlignment="1">
      <alignment horizontal="left" vertical="center"/>
    </xf>
    <xf numFmtId="0" fontId="47" fillId="4" borderId="15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 textRotation="255" shrinkToFit="1"/>
    </xf>
    <xf numFmtId="0" fontId="30" fillId="0" borderId="6" xfId="0" applyFont="1" applyFill="1" applyBorder="1" applyAlignment="1">
      <alignment horizontal="center" vertical="center" textRotation="255" shrinkToFit="1"/>
    </xf>
    <xf numFmtId="0" fontId="29" fillId="0" borderId="24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</cellXfs>
  <cellStyles count="8">
    <cellStyle name="Excel Built-in Normal" xfId="7"/>
    <cellStyle name="一般" xfId="0" builtinId="0"/>
    <cellStyle name="一般 2" xfId="1"/>
    <cellStyle name="一般 3" xfId="2"/>
    <cellStyle name="一般 4" xfId="3"/>
    <cellStyle name="一般 5" xfId="4"/>
    <cellStyle name="一般 6" xfId="5"/>
    <cellStyle name="一般 9" xfId="6"/>
  </cellStyles>
  <dxfs count="3">
    <dxf>
      <font>
        <sz val="11"/>
        <color rgb="FF000000"/>
        <name val="微軟正黑體"/>
      </font>
    </dxf>
    <dxf>
      <font>
        <sz val="11"/>
        <color rgb="FF000000"/>
        <name val="微軟正黑體"/>
      </font>
    </dxf>
    <dxf>
      <font>
        <sz val="11"/>
        <color rgb="FF000000"/>
        <name val="微軟正黑體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0"/>
  <sheetViews>
    <sheetView view="pageBreakPreview" topLeftCell="A22" zoomScale="10" zoomScaleNormal="100" zoomScaleSheetLayoutView="10" zoomScalePageLayoutView="20" workbookViewId="0">
      <selection activeCell="I40" sqref="I40"/>
    </sheetView>
  </sheetViews>
  <sheetFormatPr defaultColWidth="8.296875" defaultRowHeight="138.6"/>
  <cols>
    <col min="1" max="1" width="15.09765625" style="2" customWidth="1"/>
    <col min="2" max="2" width="62.09765625" style="3" customWidth="1"/>
    <col min="3" max="3" width="37.09765625" style="3" customWidth="1"/>
    <col min="4" max="4" width="127.5" style="4" customWidth="1"/>
    <col min="5" max="5" width="181.296875" style="4" customWidth="1"/>
    <col min="6" max="6" width="161" style="4" customWidth="1"/>
    <col min="7" max="7" width="130.5" style="4" customWidth="1"/>
    <col min="8" max="8" width="94.09765625" style="4" hidden="1" customWidth="1"/>
    <col min="9" max="9" width="155.69921875" style="4" customWidth="1"/>
    <col min="10" max="10" width="69.09765625" style="5" customWidth="1"/>
    <col min="11" max="11" width="35.5" style="6" customWidth="1"/>
    <col min="12" max="12" width="34.09765625" style="6" customWidth="1"/>
    <col min="13" max="13" width="31.296875" style="6" customWidth="1"/>
    <col min="14" max="14" width="36.19921875" style="6" customWidth="1"/>
    <col min="15" max="15" width="34.19921875" style="6" customWidth="1"/>
    <col min="16" max="16" width="31.5" style="6" customWidth="1"/>
    <col min="17" max="17" width="59.5" style="7" customWidth="1"/>
    <col min="18" max="18" width="23.5" style="2" customWidth="1"/>
    <col min="19" max="1024" width="8.296875" style="2"/>
  </cols>
  <sheetData>
    <row r="1" spans="1:18" ht="73.5" customHeight="1">
      <c r="B1" s="174" t="s">
        <v>259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</row>
    <row r="2" spans="1:18" ht="203.25" customHeight="1"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</row>
    <row r="3" spans="1:18" ht="221.25" customHeight="1">
      <c r="A3" s="8"/>
      <c r="B3" s="175" t="s">
        <v>0</v>
      </c>
      <c r="C3" s="177" t="s">
        <v>1</v>
      </c>
      <c r="D3" s="179" t="s">
        <v>2</v>
      </c>
      <c r="E3" s="179" t="s">
        <v>3</v>
      </c>
      <c r="F3" s="179" t="s">
        <v>4</v>
      </c>
      <c r="G3" s="179" t="s">
        <v>5</v>
      </c>
      <c r="H3" s="179" t="s">
        <v>5</v>
      </c>
      <c r="I3" s="179" t="s">
        <v>6</v>
      </c>
      <c r="J3" s="181" t="s">
        <v>7</v>
      </c>
      <c r="K3" s="183" t="s">
        <v>8</v>
      </c>
      <c r="L3" s="185" t="s">
        <v>9</v>
      </c>
      <c r="M3" s="167" t="s">
        <v>10</v>
      </c>
      <c r="N3" s="167" t="s">
        <v>11</v>
      </c>
      <c r="O3" s="169" t="s">
        <v>12</v>
      </c>
      <c r="P3" s="167" t="s">
        <v>13</v>
      </c>
      <c r="Q3" s="171" t="s">
        <v>14</v>
      </c>
      <c r="R3" s="9"/>
    </row>
    <row r="4" spans="1:18" ht="49.8">
      <c r="A4" s="8"/>
      <c r="B4" s="176"/>
      <c r="C4" s="178"/>
      <c r="D4" s="180"/>
      <c r="E4" s="180"/>
      <c r="F4" s="180"/>
      <c r="G4" s="180"/>
      <c r="H4" s="180"/>
      <c r="I4" s="180"/>
      <c r="J4" s="182"/>
      <c r="K4" s="184"/>
      <c r="L4" s="186"/>
      <c r="M4" s="168"/>
      <c r="N4" s="168"/>
      <c r="O4" s="170"/>
      <c r="P4" s="168"/>
      <c r="Q4" s="172"/>
      <c r="R4" s="9"/>
    </row>
    <row r="5" spans="1:18" ht="230.1" customHeight="1" thickBot="1">
      <c r="A5" s="8"/>
      <c r="B5" s="121">
        <v>45597</v>
      </c>
      <c r="C5" s="40" t="s">
        <v>15</v>
      </c>
      <c r="D5" s="33" t="s">
        <v>16</v>
      </c>
      <c r="E5" s="41" t="s">
        <v>17</v>
      </c>
      <c r="F5" s="33" t="s">
        <v>18</v>
      </c>
      <c r="G5" s="41" t="s">
        <v>28</v>
      </c>
      <c r="H5" s="33"/>
      <c r="I5" s="33" t="s">
        <v>19</v>
      </c>
      <c r="J5" s="122"/>
      <c r="K5" s="14">
        <v>5</v>
      </c>
      <c r="L5" s="15">
        <v>2.5</v>
      </c>
      <c r="M5" s="15">
        <v>1.8</v>
      </c>
      <c r="N5" s="15">
        <v>0</v>
      </c>
      <c r="O5" s="15">
        <v>3</v>
      </c>
      <c r="P5" s="15">
        <v>0</v>
      </c>
      <c r="Q5" s="123">
        <f>K5*70+L5*75+M5*25+N5*60+O5*45+P5*150</f>
        <v>717.5</v>
      </c>
      <c r="R5" s="9"/>
    </row>
    <row r="6" spans="1:18" ht="230.1" customHeight="1" thickBot="1">
      <c r="A6" s="8"/>
      <c r="B6" s="124">
        <v>45600</v>
      </c>
      <c r="C6" s="18" t="s">
        <v>20</v>
      </c>
      <c r="D6" s="19" t="s">
        <v>21</v>
      </c>
      <c r="E6" s="20" t="s">
        <v>22</v>
      </c>
      <c r="F6" s="20" t="s">
        <v>23</v>
      </c>
      <c r="G6" s="30" t="s">
        <v>28</v>
      </c>
      <c r="H6" s="20"/>
      <c r="I6" s="20" t="s">
        <v>24</v>
      </c>
      <c r="J6" s="114"/>
      <c r="K6" s="35">
        <v>5.2</v>
      </c>
      <c r="L6" s="36">
        <v>2.5</v>
      </c>
      <c r="M6" s="36">
        <v>1.7</v>
      </c>
      <c r="N6" s="36">
        <v>0</v>
      </c>
      <c r="O6" s="36">
        <v>3</v>
      </c>
      <c r="P6" s="37">
        <v>0</v>
      </c>
      <c r="Q6" s="125">
        <f>K6*70+L6*75+M6*25+N6*60+O6*45+P6*150</f>
        <v>729</v>
      </c>
      <c r="R6" s="9"/>
    </row>
    <row r="7" spans="1:18" ht="230.1" customHeight="1" thickBot="1">
      <c r="A7" s="8"/>
      <c r="B7" s="124">
        <v>45601</v>
      </c>
      <c r="C7" s="24" t="s">
        <v>25</v>
      </c>
      <c r="D7" s="11" t="s">
        <v>16</v>
      </c>
      <c r="E7" s="25" t="s">
        <v>26</v>
      </c>
      <c r="F7" s="25" t="s">
        <v>27</v>
      </c>
      <c r="G7" s="26" t="s">
        <v>28</v>
      </c>
      <c r="H7" s="25"/>
      <c r="I7" s="25" t="s">
        <v>29</v>
      </c>
      <c r="J7" s="115" t="s">
        <v>7</v>
      </c>
      <c r="K7" s="39">
        <v>5.2</v>
      </c>
      <c r="L7" s="21">
        <v>2.5</v>
      </c>
      <c r="M7" s="21">
        <v>1.5</v>
      </c>
      <c r="N7" s="21">
        <v>1</v>
      </c>
      <c r="O7" s="21">
        <v>3</v>
      </c>
      <c r="P7" s="22">
        <v>0</v>
      </c>
      <c r="Q7" s="126">
        <f>K7*70+L7*75+M7*25+N7*60+O7*45+P7*150</f>
        <v>784</v>
      </c>
      <c r="R7" s="9"/>
    </row>
    <row r="8" spans="1:18" ht="230.1" customHeight="1" thickBot="1">
      <c r="A8" s="8"/>
      <c r="B8" s="124">
        <v>45602</v>
      </c>
      <c r="C8" s="24" t="s">
        <v>30</v>
      </c>
      <c r="D8" s="11" t="s">
        <v>31</v>
      </c>
      <c r="E8" s="26" t="s">
        <v>32</v>
      </c>
      <c r="F8" s="11" t="s">
        <v>33</v>
      </c>
      <c r="G8" s="26" t="s">
        <v>28</v>
      </c>
      <c r="H8" s="11"/>
      <c r="I8" s="25" t="s">
        <v>34</v>
      </c>
      <c r="J8" s="116"/>
      <c r="K8" s="39">
        <v>4</v>
      </c>
      <c r="L8" s="21">
        <v>2.5</v>
      </c>
      <c r="M8" s="21">
        <v>1.5</v>
      </c>
      <c r="N8" s="21">
        <v>0</v>
      </c>
      <c r="O8" s="21">
        <v>4</v>
      </c>
      <c r="P8" s="21">
        <v>0</v>
      </c>
      <c r="Q8" s="126">
        <f>K8*70+L8*75+M8*25+N8*60+O8*45+P8*120</f>
        <v>685</v>
      </c>
      <c r="R8" s="9"/>
    </row>
    <row r="9" spans="1:18" ht="230.1" customHeight="1" thickBot="1">
      <c r="A9" s="8"/>
      <c r="B9" s="124">
        <v>45603</v>
      </c>
      <c r="C9" s="24" t="s">
        <v>35</v>
      </c>
      <c r="D9" s="11" t="s">
        <v>36</v>
      </c>
      <c r="E9" s="26" t="s">
        <v>37</v>
      </c>
      <c r="F9" s="26" t="s">
        <v>38</v>
      </c>
      <c r="G9" s="26" t="s">
        <v>28</v>
      </c>
      <c r="H9" s="26"/>
      <c r="I9" s="25" t="s">
        <v>39</v>
      </c>
      <c r="J9" s="117"/>
      <c r="K9" s="119">
        <v>5</v>
      </c>
      <c r="L9" s="27">
        <v>2.5</v>
      </c>
      <c r="M9" s="27">
        <v>1.6</v>
      </c>
      <c r="N9" s="27">
        <v>0</v>
      </c>
      <c r="O9" s="27">
        <v>3</v>
      </c>
      <c r="P9" s="27">
        <v>0</v>
      </c>
      <c r="Q9" s="126">
        <f>K9*70+L9*75+M9*25+N9*60+O9*45+P9*150</f>
        <v>712.5</v>
      </c>
      <c r="R9" s="9"/>
    </row>
    <row r="10" spans="1:18" ht="230.1" customHeight="1" thickBot="1">
      <c r="A10" s="8"/>
      <c r="B10" s="127">
        <v>45604</v>
      </c>
      <c r="C10" s="40" t="s">
        <v>15</v>
      </c>
      <c r="D10" s="33" t="s">
        <v>16</v>
      </c>
      <c r="E10" s="42" t="s">
        <v>40</v>
      </c>
      <c r="F10" s="42" t="s">
        <v>41</v>
      </c>
      <c r="G10" s="41" t="s">
        <v>28</v>
      </c>
      <c r="H10" s="42"/>
      <c r="I10" s="42" t="s">
        <v>42</v>
      </c>
      <c r="J10" s="113"/>
      <c r="K10" s="14">
        <v>5</v>
      </c>
      <c r="L10" s="15">
        <v>2.5</v>
      </c>
      <c r="M10" s="15">
        <v>1.5</v>
      </c>
      <c r="N10" s="15">
        <v>0</v>
      </c>
      <c r="O10" s="15">
        <v>3</v>
      </c>
      <c r="P10" s="15">
        <v>0</v>
      </c>
      <c r="Q10" s="123">
        <f>K10*70+L10*75+M10*25+N10*60+O10*45+P10*150</f>
        <v>710</v>
      </c>
      <c r="R10" s="9"/>
    </row>
    <row r="11" spans="1:18" ht="230.1" customHeight="1" thickBot="1">
      <c r="A11" s="8"/>
      <c r="B11" s="17">
        <v>45607</v>
      </c>
      <c r="C11" s="18" t="s">
        <v>20</v>
      </c>
      <c r="D11" s="19" t="s">
        <v>21</v>
      </c>
      <c r="E11" s="30" t="s">
        <v>43</v>
      </c>
      <c r="F11" s="19" t="s">
        <v>44</v>
      </c>
      <c r="G11" s="30" t="s">
        <v>28</v>
      </c>
      <c r="H11" s="19"/>
      <c r="I11" s="20" t="s">
        <v>45</v>
      </c>
      <c r="J11" s="114"/>
      <c r="K11" s="35">
        <v>5.2</v>
      </c>
      <c r="L11" s="36">
        <v>2.5</v>
      </c>
      <c r="M11" s="36">
        <v>1.6</v>
      </c>
      <c r="N11" s="36">
        <v>0</v>
      </c>
      <c r="O11" s="36">
        <v>3</v>
      </c>
      <c r="P11" s="36">
        <v>0</v>
      </c>
      <c r="Q11" s="38">
        <f>K11*70+L11*75+M11*25+N11*60+O11*45+P11*150</f>
        <v>726.5</v>
      </c>
      <c r="R11" s="9"/>
    </row>
    <row r="12" spans="1:18" ht="230.1" customHeight="1" thickBot="1">
      <c r="A12" s="8"/>
      <c r="B12" s="17">
        <v>45608</v>
      </c>
      <c r="C12" s="24" t="s">
        <v>25</v>
      </c>
      <c r="D12" s="11" t="s">
        <v>16</v>
      </c>
      <c r="E12" s="31" t="s">
        <v>46</v>
      </c>
      <c r="F12" s="31" t="s">
        <v>47</v>
      </c>
      <c r="G12" s="26" t="s">
        <v>28</v>
      </c>
      <c r="H12" s="11"/>
      <c r="I12" s="25" t="s">
        <v>48</v>
      </c>
      <c r="J12" s="116" t="s">
        <v>7</v>
      </c>
      <c r="K12" s="43">
        <v>5</v>
      </c>
      <c r="L12" s="22">
        <v>2.5</v>
      </c>
      <c r="M12" s="22">
        <v>1.7</v>
      </c>
      <c r="N12" s="22">
        <v>1</v>
      </c>
      <c r="O12" s="22">
        <v>3</v>
      </c>
      <c r="P12" s="22">
        <v>0</v>
      </c>
      <c r="Q12" s="23">
        <f>K12*70+L12*75+M12*25+N12*60+O12*45+P12*150</f>
        <v>775</v>
      </c>
      <c r="R12" s="9"/>
    </row>
    <row r="13" spans="1:18" ht="229.5" customHeight="1" thickBot="1">
      <c r="A13" s="8"/>
      <c r="B13" s="17">
        <v>45609</v>
      </c>
      <c r="C13" s="24" t="s">
        <v>30</v>
      </c>
      <c r="D13" s="11" t="s">
        <v>31</v>
      </c>
      <c r="E13" s="11" t="s">
        <v>49</v>
      </c>
      <c r="F13" s="11" t="s">
        <v>50</v>
      </c>
      <c r="G13" s="26" t="s">
        <v>28</v>
      </c>
      <c r="H13" s="11"/>
      <c r="I13" s="25" t="s">
        <v>51</v>
      </c>
      <c r="J13" s="118" t="s">
        <v>52</v>
      </c>
      <c r="K13" s="39">
        <v>5.3</v>
      </c>
      <c r="L13" s="21">
        <v>2.5</v>
      </c>
      <c r="M13" s="21">
        <v>1.5</v>
      </c>
      <c r="N13" s="21">
        <v>0</v>
      </c>
      <c r="O13" s="21">
        <v>3</v>
      </c>
      <c r="P13" s="21">
        <v>1</v>
      </c>
      <c r="Q13" s="23">
        <f>K13*70+L13*75+M13*25+N13*60+O13*45+P13*120</f>
        <v>851</v>
      </c>
      <c r="R13" s="9"/>
    </row>
    <row r="14" spans="1:18" ht="230.1" customHeight="1" thickBot="1">
      <c r="A14" s="8"/>
      <c r="B14" s="17">
        <v>45610</v>
      </c>
      <c r="C14" s="24" t="s">
        <v>35</v>
      </c>
      <c r="D14" s="11" t="s">
        <v>36</v>
      </c>
      <c r="E14" s="11" t="s">
        <v>53</v>
      </c>
      <c r="F14" s="11" t="s">
        <v>54</v>
      </c>
      <c r="G14" s="26" t="s">
        <v>28</v>
      </c>
      <c r="H14" s="11"/>
      <c r="I14" s="25" t="s">
        <v>55</v>
      </c>
      <c r="J14" s="117"/>
      <c r="K14" s="39">
        <v>6</v>
      </c>
      <c r="L14" s="21">
        <v>2.5</v>
      </c>
      <c r="M14" s="21">
        <v>1.5</v>
      </c>
      <c r="N14" s="21">
        <v>0</v>
      </c>
      <c r="O14" s="21">
        <v>3</v>
      </c>
      <c r="P14" s="21">
        <v>0.1</v>
      </c>
      <c r="Q14" s="23">
        <f>K14*70+L14*75+M14*25+N14*60+O14*45+P14*120</f>
        <v>792</v>
      </c>
      <c r="R14" s="9"/>
    </row>
    <row r="15" spans="1:18" ht="230.1" customHeight="1" thickBot="1">
      <c r="A15" s="8"/>
      <c r="B15" s="112">
        <v>45611</v>
      </c>
      <c r="C15" s="40" t="s">
        <v>15</v>
      </c>
      <c r="D15" s="33" t="s">
        <v>16</v>
      </c>
      <c r="E15" s="33" t="s">
        <v>56</v>
      </c>
      <c r="F15" s="33" t="s">
        <v>57</v>
      </c>
      <c r="G15" s="41" t="s">
        <v>28</v>
      </c>
      <c r="H15" s="33"/>
      <c r="I15" s="42" t="s">
        <v>58</v>
      </c>
      <c r="J15" s="128"/>
      <c r="K15" s="120">
        <v>5</v>
      </c>
      <c r="L15" s="32">
        <v>2.5</v>
      </c>
      <c r="M15" s="32">
        <v>1.3</v>
      </c>
      <c r="N15" s="32">
        <v>0</v>
      </c>
      <c r="O15" s="32">
        <v>3</v>
      </c>
      <c r="P15" s="32">
        <v>0</v>
      </c>
      <c r="Q15" s="16">
        <f t="shared" ref="Q15:Q22" si="0">K15*70+L15*75+M15*25+N15*60+O15*45+P15*150</f>
        <v>705</v>
      </c>
      <c r="R15" s="9"/>
    </row>
    <row r="16" spans="1:18" ht="230.1" customHeight="1" thickBot="1">
      <c r="A16" s="8"/>
      <c r="B16" s="17">
        <v>45614</v>
      </c>
      <c r="C16" s="18" t="s">
        <v>20</v>
      </c>
      <c r="D16" s="19" t="s">
        <v>21</v>
      </c>
      <c r="E16" s="20" t="s">
        <v>59</v>
      </c>
      <c r="F16" s="30" t="s">
        <v>60</v>
      </c>
      <c r="G16" s="30" t="s">
        <v>28</v>
      </c>
      <c r="H16" s="20"/>
      <c r="I16" s="20" t="s">
        <v>61</v>
      </c>
      <c r="J16" s="114"/>
      <c r="K16" s="35">
        <v>5.2</v>
      </c>
      <c r="L16" s="36">
        <v>2.5</v>
      </c>
      <c r="M16" s="36">
        <v>1.4</v>
      </c>
      <c r="N16" s="36">
        <v>0</v>
      </c>
      <c r="O16" s="36">
        <v>3</v>
      </c>
      <c r="P16" s="37">
        <v>0</v>
      </c>
      <c r="Q16" s="38">
        <f t="shared" si="0"/>
        <v>721.5</v>
      </c>
      <c r="R16" s="9"/>
    </row>
    <row r="17" spans="1:18" ht="230.1" customHeight="1" thickBot="1">
      <c r="A17" s="8"/>
      <c r="B17" s="17">
        <v>45615</v>
      </c>
      <c r="C17" s="24" t="s">
        <v>25</v>
      </c>
      <c r="D17" s="11" t="s">
        <v>16</v>
      </c>
      <c r="E17" s="25" t="s">
        <v>62</v>
      </c>
      <c r="F17" s="26" t="s">
        <v>63</v>
      </c>
      <c r="G17" s="26" t="s">
        <v>28</v>
      </c>
      <c r="H17" s="25"/>
      <c r="I17" s="25" t="s">
        <v>64</v>
      </c>
      <c r="J17" s="115" t="s">
        <v>7</v>
      </c>
      <c r="K17" s="39">
        <v>5</v>
      </c>
      <c r="L17" s="21">
        <v>2.5</v>
      </c>
      <c r="M17" s="21">
        <v>1.7</v>
      </c>
      <c r="N17" s="21">
        <v>1</v>
      </c>
      <c r="O17" s="21">
        <v>3</v>
      </c>
      <c r="P17" s="22">
        <v>0</v>
      </c>
      <c r="Q17" s="23">
        <f t="shared" si="0"/>
        <v>775</v>
      </c>
      <c r="R17" s="9"/>
    </row>
    <row r="18" spans="1:18" ht="230.1" customHeight="1" thickBot="1">
      <c r="A18" s="8"/>
      <c r="B18" s="17">
        <v>45616</v>
      </c>
      <c r="C18" s="24" t="s">
        <v>30</v>
      </c>
      <c r="D18" s="11" t="s">
        <v>31</v>
      </c>
      <c r="E18" s="26" t="s">
        <v>65</v>
      </c>
      <c r="F18" s="26" t="s">
        <v>66</v>
      </c>
      <c r="G18" s="26" t="s">
        <v>28</v>
      </c>
      <c r="H18" s="11"/>
      <c r="I18" s="25" t="s">
        <v>67</v>
      </c>
      <c r="J18" s="116"/>
      <c r="K18" s="43">
        <v>5</v>
      </c>
      <c r="L18" s="22">
        <v>2.5</v>
      </c>
      <c r="M18" s="22">
        <v>1.5</v>
      </c>
      <c r="N18" s="22">
        <v>0</v>
      </c>
      <c r="O18" s="22">
        <v>4</v>
      </c>
      <c r="P18" s="22">
        <v>0</v>
      </c>
      <c r="Q18" s="23">
        <f t="shared" si="0"/>
        <v>755</v>
      </c>
      <c r="R18" s="9"/>
    </row>
    <row r="19" spans="1:18" ht="230.1" customHeight="1" thickBot="1">
      <c r="A19" s="8"/>
      <c r="B19" s="17">
        <v>45617</v>
      </c>
      <c r="C19" s="24" t="s">
        <v>35</v>
      </c>
      <c r="D19" s="11" t="s">
        <v>36</v>
      </c>
      <c r="E19" s="11" t="s">
        <v>68</v>
      </c>
      <c r="F19" s="11" t="s">
        <v>69</v>
      </c>
      <c r="G19" s="26" t="s">
        <v>28</v>
      </c>
      <c r="H19" s="11"/>
      <c r="I19" s="34" t="s">
        <v>70</v>
      </c>
      <c r="J19" s="117"/>
      <c r="K19" s="39">
        <v>5</v>
      </c>
      <c r="L19" s="21">
        <v>2.5</v>
      </c>
      <c r="M19" s="21">
        <v>1.6</v>
      </c>
      <c r="N19" s="21">
        <v>0</v>
      </c>
      <c r="O19" s="21">
        <v>3</v>
      </c>
      <c r="P19" s="21">
        <v>0</v>
      </c>
      <c r="Q19" s="23">
        <f t="shared" si="0"/>
        <v>712.5</v>
      </c>
      <c r="R19" s="9"/>
    </row>
    <row r="20" spans="1:18" ht="230.1" customHeight="1" thickBot="1">
      <c r="A20" s="8"/>
      <c r="B20" s="129">
        <v>45618</v>
      </c>
      <c r="C20" s="10" t="s">
        <v>15</v>
      </c>
      <c r="D20" s="13" t="s">
        <v>16</v>
      </c>
      <c r="E20" s="13" t="s">
        <v>71</v>
      </c>
      <c r="F20" s="13" t="s">
        <v>72</v>
      </c>
      <c r="G20" s="12" t="s">
        <v>28</v>
      </c>
      <c r="H20" s="13"/>
      <c r="I20" s="28" t="s">
        <v>73</v>
      </c>
      <c r="J20" s="118" t="s">
        <v>74</v>
      </c>
      <c r="K20" s="130">
        <v>5</v>
      </c>
      <c r="L20" s="131">
        <v>3.1</v>
      </c>
      <c r="M20" s="131">
        <v>1.6</v>
      </c>
      <c r="N20" s="131">
        <v>0</v>
      </c>
      <c r="O20" s="131">
        <v>3</v>
      </c>
      <c r="P20" s="131">
        <v>0</v>
      </c>
      <c r="Q20" s="29">
        <f t="shared" si="0"/>
        <v>757.5</v>
      </c>
      <c r="R20" s="9"/>
    </row>
    <row r="21" spans="1:18" ht="230.1" customHeight="1">
      <c r="A21" s="8"/>
      <c r="B21" s="17">
        <v>45621</v>
      </c>
      <c r="C21" s="18" t="s">
        <v>20</v>
      </c>
      <c r="D21" s="19" t="s">
        <v>75</v>
      </c>
      <c r="E21" s="20" t="s">
        <v>76</v>
      </c>
      <c r="F21" s="20" t="s">
        <v>77</v>
      </c>
      <c r="G21" s="30" t="s">
        <v>28</v>
      </c>
      <c r="H21" s="20"/>
      <c r="I21" s="20" t="s">
        <v>78</v>
      </c>
      <c r="J21" s="134"/>
      <c r="K21" s="36">
        <v>5</v>
      </c>
      <c r="L21" s="36">
        <v>2.6</v>
      </c>
      <c r="M21" s="36">
        <v>1.4</v>
      </c>
      <c r="N21" s="36">
        <v>0</v>
      </c>
      <c r="O21" s="36">
        <v>3</v>
      </c>
      <c r="P21" s="37">
        <v>0</v>
      </c>
      <c r="Q21" s="38">
        <f t="shared" si="0"/>
        <v>715</v>
      </c>
      <c r="R21" s="9"/>
    </row>
    <row r="22" spans="1:18" ht="230.1" customHeight="1">
      <c r="A22" s="8"/>
      <c r="B22" s="135">
        <v>45622</v>
      </c>
      <c r="C22" s="24" t="s">
        <v>25</v>
      </c>
      <c r="D22" s="11" t="s">
        <v>16</v>
      </c>
      <c r="E22" s="25" t="s">
        <v>79</v>
      </c>
      <c r="F22" s="26" t="s">
        <v>80</v>
      </c>
      <c r="G22" s="26" t="s">
        <v>28</v>
      </c>
      <c r="H22" s="25"/>
      <c r="I22" s="25" t="s">
        <v>81</v>
      </c>
      <c r="J22" s="132" t="s">
        <v>7</v>
      </c>
      <c r="K22" s="21">
        <v>5</v>
      </c>
      <c r="L22" s="21">
        <v>2.5</v>
      </c>
      <c r="M22" s="21">
        <v>1.5</v>
      </c>
      <c r="N22" s="21">
        <v>1</v>
      </c>
      <c r="O22" s="21">
        <v>3</v>
      </c>
      <c r="P22" s="22">
        <v>0</v>
      </c>
      <c r="Q22" s="23">
        <f t="shared" si="0"/>
        <v>770</v>
      </c>
      <c r="R22" s="9"/>
    </row>
    <row r="23" spans="1:18" ht="230.1" customHeight="1">
      <c r="A23" s="8"/>
      <c r="B23" s="135">
        <v>45623</v>
      </c>
      <c r="C23" s="24" t="s">
        <v>30</v>
      </c>
      <c r="D23" s="11" t="s">
        <v>82</v>
      </c>
      <c r="E23" s="26" t="s">
        <v>83</v>
      </c>
      <c r="F23" s="26" t="s">
        <v>84</v>
      </c>
      <c r="G23" s="26" t="s">
        <v>28</v>
      </c>
      <c r="H23" s="11"/>
      <c r="I23" s="25" t="s">
        <v>51</v>
      </c>
      <c r="J23" s="133"/>
      <c r="K23" s="22">
        <v>4.7</v>
      </c>
      <c r="L23" s="22">
        <v>2.5</v>
      </c>
      <c r="M23" s="22">
        <v>1.3</v>
      </c>
      <c r="N23" s="22">
        <v>0</v>
      </c>
      <c r="O23" s="22">
        <v>3</v>
      </c>
      <c r="P23" s="22">
        <v>0</v>
      </c>
      <c r="Q23" s="23">
        <f>K23*70+L23*75+M23*25+N23*60+O23*45+P23*120</f>
        <v>684</v>
      </c>
      <c r="R23" s="9"/>
    </row>
    <row r="24" spans="1:18" ht="230.1" customHeight="1">
      <c r="A24" s="8"/>
      <c r="B24" s="135">
        <v>45624</v>
      </c>
      <c r="C24" s="24" t="s">
        <v>35</v>
      </c>
      <c r="D24" s="11" t="s">
        <v>36</v>
      </c>
      <c r="E24" s="25" t="s">
        <v>85</v>
      </c>
      <c r="F24" s="25" t="s">
        <v>86</v>
      </c>
      <c r="G24" s="26" t="s">
        <v>28</v>
      </c>
      <c r="H24" s="25"/>
      <c r="I24" s="25" t="s">
        <v>87</v>
      </c>
      <c r="J24" s="132"/>
      <c r="K24" s="21">
        <v>5.3</v>
      </c>
      <c r="L24" s="21">
        <v>2.5</v>
      </c>
      <c r="M24" s="21">
        <v>1.5</v>
      </c>
      <c r="N24" s="21">
        <v>0</v>
      </c>
      <c r="O24" s="21">
        <v>3</v>
      </c>
      <c r="P24" s="22">
        <v>0</v>
      </c>
      <c r="Q24" s="23">
        <f>K24*70+L24*75+M24*25+N24*60+O24*45+P24*150</f>
        <v>731</v>
      </c>
      <c r="R24" s="9"/>
    </row>
    <row r="25" spans="1:18" ht="230.1" customHeight="1" thickBot="1">
      <c r="A25" s="8"/>
      <c r="B25" s="136">
        <v>45625</v>
      </c>
      <c r="C25" s="40" t="s">
        <v>15</v>
      </c>
      <c r="D25" s="33" t="s">
        <v>16</v>
      </c>
      <c r="E25" s="33" t="s">
        <v>88</v>
      </c>
      <c r="F25" s="33" t="s">
        <v>89</v>
      </c>
      <c r="G25" s="41" t="s">
        <v>28</v>
      </c>
      <c r="H25" s="33"/>
      <c r="I25" s="33" t="s">
        <v>90</v>
      </c>
      <c r="J25" s="137"/>
      <c r="K25" s="15">
        <v>5.5</v>
      </c>
      <c r="L25" s="15">
        <v>2.5</v>
      </c>
      <c r="M25" s="15">
        <v>1.5</v>
      </c>
      <c r="N25" s="15">
        <v>0</v>
      </c>
      <c r="O25" s="15">
        <v>4</v>
      </c>
      <c r="P25" s="15">
        <v>0</v>
      </c>
      <c r="Q25" s="16">
        <f>K25*70+L25*75+M25*25+N25*60+O25*45+P25*150</f>
        <v>790</v>
      </c>
      <c r="R25" s="9"/>
    </row>
    <row r="26" spans="1:18" s="44" customFormat="1" ht="169.8" customHeight="1">
      <c r="B26" s="173" t="s">
        <v>91</v>
      </c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</row>
    <row r="27" spans="1:18" s="44" customFormat="1" ht="68.25" customHeight="1"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</row>
    <row r="28" spans="1:18" s="44" customFormat="1" ht="114" customHeight="1"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</row>
    <row r="29" spans="1:18">
      <c r="R29" s="45"/>
    </row>
    <row r="33" spans="2:10" s="6" customFormat="1">
      <c r="B33" s="3"/>
      <c r="C33" s="3"/>
      <c r="D33" s="4"/>
      <c r="E33" s="4"/>
      <c r="F33" s="4"/>
      <c r="G33" s="4"/>
      <c r="H33" s="4"/>
      <c r="I33" s="4"/>
      <c r="J33" s="5"/>
    </row>
    <row r="34" spans="2:10" s="6" customFormat="1">
      <c r="B34" s="3"/>
      <c r="C34" s="3"/>
      <c r="D34" s="4"/>
      <c r="E34" s="4"/>
      <c r="F34" s="4"/>
      <c r="G34" s="4"/>
      <c r="H34" s="4"/>
      <c r="I34" s="4"/>
      <c r="J34" s="5"/>
    </row>
    <row r="35" spans="2:10" s="6" customFormat="1">
      <c r="B35" s="3"/>
      <c r="C35" s="3"/>
      <c r="D35" s="4"/>
      <c r="E35" s="4"/>
      <c r="F35" s="4"/>
      <c r="G35" s="4"/>
      <c r="H35" s="4"/>
      <c r="I35" s="4"/>
      <c r="J35" s="5"/>
    </row>
    <row r="36" spans="2:10" s="6" customFormat="1">
      <c r="B36" s="3"/>
      <c r="C36" s="3"/>
      <c r="D36" s="4"/>
      <c r="E36" s="4"/>
      <c r="F36" s="4"/>
      <c r="G36" s="4"/>
      <c r="H36" s="4"/>
      <c r="I36" s="4"/>
      <c r="J36" s="5"/>
    </row>
    <row r="37" spans="2:10" s="6" customFormat="1">
      <c r="B37" s="3"/>
      <c r="C37" s="3"/>
      <c r="D37" s="4"/>
      <c r="E37" s="4"/>
      <c r="F37" s="4"/>
      <c r="G37" s="4"/>
      <c r="H37" s="4"/>
      <c r="I37" s="4"/>
      <c r="J37" s="5"/>
    </row>
    <row r="38" spans="2:10" s="6" customFormat="1">
      <c r="B38" s="3"/>
      <c r="C38" s="3"/>
      <c r="D38" s="4"/>
      <c r="E38" s="4"/>
      <c r="F38" s="4"/>
      <c r="G38" s="4"/>
      <c r="H38" s="4"/>
      <c r="I38" s="4"/>
      <c r="J38" s="5"/>
    </row>
    <row r="39" spans="2:10" s="6" customFormat="1">
      <c r="B39" s="3"/>
      <c r="C39" s="3"/>
      <c r="D39" s="4"/>
      <c r="E39" s="4"/>
      <c r="F39" s="4"/>
      <c r="G39" s="4"/>
      <c r="H39" s="4"/>
      <c r="I39" s="4"/>
      <c r="J39" s="5"/>
    </row>
    <row r="40" spans="2:10" s="6" customFormat="1">
      <c r="B40" s="3"/>
      <c r="C40" s="3"/>
      <c r="D40" s="4"/>
      <c r="E40" s="4"/>
      <c r="F40" s="4"/>
      <c r="G40" s="4"/>
      <c r="H40" s="4"/>
      <c r="I40" s="4"/>
      <c r="J40" s="5"/>
    </row>
    <row r="41" spans="2:10" s="6" customFormat="1">
      <c r="B41" s="3"/>
      <c r="C41" s="3"/>
      <c r="D41" s="4"/>
      <c r="E41" s="4"/>
      <c r="F41" s="4"/>
      <c r="G41" s="4"/>
      <c r="H41" s="4"/>
      <c r="I41" s="4"/>
      <c r="J41" s="5"/>
    </row>
    <row r="42" spans="2:10" s="6" customFormat="1">
      <c r="B42" s="3"/>
      <c r="C42" s="3"/>
      <c r="D42" s="4"/>
      <c r="E42" s="4"/>
      <c r="F42" s="4"/>
      <c r="G42" s="4"/>
      <c r="H42" s="4"/>
      <c r="I42" s="4"/>
      <c r="J42" s="5"/>
    </row>
    <row r="43" spans="2:10" s="6" customFormat="1">
      <c r="B43" s="3"/>
      <c r="C43" s="3"/>
      <c r="D43" s="4"/>
      <c r="E43" s="4"/>
      <c r="F43" s="4"/>
      <c r="G43" s="4"/>
      <c r="H43" s="4"/>
      <c r="I43" s="4"/>
      <c r="J43" s="5"/>
    </row>
    <row r="44" spans="2:10" s="6" customFormat="1">
      <c r="B44" s="3"/>
      <c r="C44" s="3"/>
      <c r="D44" s="4"/>
      <c r="E44" s="4"/>
      <c r="F44" s="4"/>
      <c r="G44" s="4"/>
      <c r="H44" s="4"/>
      <c r="I44" s="4"/>
      <c r="J44" s="5"/>
    </row>
    <row r="45" spans="2:10" s="6" customFormat="1">
      <c r="B45" s="3"/>
      <c r="C45" s="3"/>
      <c r="D45" s="4"/>
      <c r="E45" s="4"/>
      <c r="F45" s="4"/>
      <c r="G45" s="4"/>
      <c r="H45" s="4"/>
      <c r="I45" s="4"/>
      <c r="J45" s="5"/>
    </row>
    <row r="46" spans="2:10" s="6" customFormat="1">
      <c r="B46" s="3"/>
      <c r="C46" s="3"/>
      <c r="D46" s="4"/>
      <c r="E46" s="4"/>
      <c r="F46" s="4"/>
      <c r="G46" s="4"/>
      <c r="H46" s="4"/>
      <c r="I46" s="4"/>
      <c r="J46" s="5"/>
    </row>
    <row r="47" spans="2:10" s="6" customFormat="1">
      <c r="B47" s="3"/>
      <c r="C47" s="3"/>
      <c r="D47" s="4"/>
      <c r="E47" s="4"/>
      <c r="F47" s="4"/>
      <c r="G47" s="4"/>
      <c r="H47" s="4"/>
      <c r="I47" s="4"/>
      <c r="J47" s="5"/>
    </row>
    <row r="48" spans="2:10" s="6" customFormat="1">
      <c r="B48" s="3"/>
      <c r="C48" s="3"/>
      <c r="D48" s="4"/>
      <c r="E48" s="4"/>
      <c r="F48" s="4"/>
      <c r="G48" s="4"/>
      <c r="H48" s="4"/>
      <c r="I48" s="4"/>
      <c r="J48" s="5"/>
    </row>
    <row r="49" s="3" customFormat="1"/>
    <row r="50" s="3" customFormat="1"/>
  </sheetData>
  <mergeCells count="18">
    <mergeCell ref="B26:R28"/>
    <mergeCell ref="B1:R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phoneticPr fontId="39" type="noConversion"/>
  <pageMargins left="7.8472222222222193E-2" right="7.8472222222222193E-2" top="0" bottom="0" header="0.51180555555555496" footer="0.51180555555555496"/>
  <pageSetup paperSize="9" scale="1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view="pageBreakPreview" topLeftCell="J1" zoomScale="90" zoomScaleNormal="90" zoomScaleSheetLayoutView="90" zoomScalePageLayoutView="85" workbookViewId="0">
      <selection activeCell="P9" sqref="P9"/>
    </sheetView>
  </sheetViews>
  <sheetFormatPr defaultColWidth="8.796875" defaultRowHeight="14.4"/>
  <cols>
    <col min="1" max="1" width="4.796875" customWidth="1"/>
    <col min="2" max="2" width="6.296875" customWidth="1"/>
    <col min="6" max="6" width="6.296875" customWidth="1"/>
    <col min="10" max="10" width="6.296875" customWidth="1"/>
    <col min="14" max="14" width="6.296875" customWidth="1"/>
    <col min="18" max="18" width="6.296875" customWidth="1"/>
  </cols>
  <sheetData>
    <row r="1" spans="1:21" ht="24.6">
      <c r="A1" s="187" t="s">
        <v>92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1" s="50" customFormat="1" ht="22.2">
      <c r="A2" s="46" t="s">
        <v>93</v>
      </c>
      <c r="B2" s="46"/>
      <c r="C2" s="47">
        <v>350</v>
      </c>
      <c r="D2" s="46" t="s">
        <v>94</v>
      </c>
      <c r="E2" s="46"/>
      <c r="F2" s="46"/>
      <c r="G2" s="48"/>
      <c r="H2" s="48"/>
      <c r="I2" s="48"/>
      <c r="J2" s="48"/>
      <c r="K2" s="48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16.2">
      <c r="A3" s="1" t="s">
        <v>0</v>
      </c>
      <c r="B3" s="188" t="s">
        <v>95</v>
      </c>
      <c r="C3" s="188"/>
      <c r="D3" s="188"/>
      <c r="E3" s="188"/>
      <c r="F3" s="188" t="s">
        <v>95</v>
      </c>
      <c r="G3" s="188"/>
      <c r="H3" s="188"/>
      <c r="I3" s="188"/>
      <c r="J3" s="188" t="s">
        <v>95</v>
      </c>
      <c r="K3" s="188"/>
      <c r="L3" s="188"/>
      <c r="M3" s="188"/>
      <c r="N3" s="188" t="s">
        <v>95</v>
      </c>
      <c r="O3" s="188"/>
      <c r="P3" s="188"/>
      <c r="Q3" s="188"/>
      <c r="R3" s="188" t="s">
        <v>96</v>
      </c>
      <c r="S3" s="188"/>
      <c r="T3" s="188"/>
      <c r="U3" s="188"/>
    </row>
    <row r="4" spans="1:21" ht="16.2">
      <c r="A4" s="1" t="s">
        <v>97</v>
      </c>
      <c r="B4" s="51" t="s">
        <v>98</v>
      </c>
      <c r="C4" s="1" t="s">
        <v>99</v>
      </c>
      <c r="D4" s="52" t="s">
        <v>100</v>
      </c>
      <c r="E4" s="51" t="s">
        <v>101</v>
      </c>
      <c r="F4" s="51" t="s">
        <v>98</v>
      </c>
      <c r="G4" s="1" t="s">
        <v>99</v>
      </c>
      <c r="H4" s="52" t="s">
        <v>100</v>
      </c>
      <c r="I4" s="51" t="s">
        <v>101</v>
      </c>
      <c r="J4" s="51" t="s">
        <v>98</v>
      </c>
      <c r="K4" s="1" t="s">
        <v>99</v>
      </c>
      <c r="L4" s="52" t="s">
        <v>100</v>
      </c>
      <c r="M4" s="51" t="s">
        <v>101</v>
      </c>
      <c r="N4" s="51" t="s">
        <v>98</v>
      </c>
      <c r="O4" s="1" t="s">
        <v>99</v>
      </c>
      <c r="P4" s="52" t="s">
        <v>100</v>
      </c>
      <c r="Q4" s="51" t="s">
        <v>101</v>
      </c>
      <c r="R4" s="51" t="s">
        <v>98</v>
      </c>
      <c r="S4" s="1" t="s">
        <v>99</v>
      </c>
      <c r="T4" s="52" t="s">
        <v>100</v>
      </c>
      <c r="U4" s="51" t="s">
        <v>101</v>
      </c>
    </row>
    <row r="5" spans="1:21" ht="16.5" customHeight="1">
      <c r="A5" s="189" t="s">
        <v>2</v>
      </c>
      <c r="B5" s="192"/>
      <c r="C5" s="53"/>
      <c r="D5" s="53"/>
      <c r="E5" s="53"/>
      <c r="F5" s="192"/>
      <c r="G5" s="53"/>
      <c r="H5" s="53"/>
      <c r="I5" s="54"/>
      <c r="J5" s="190"/>
      <c r="K5" s="51"/>
      <c r="L5" s="1"/>
      <c r="M5" s="54"/>
      <c r="N5" s="192"/>
      <c r="O5" s="53"/>
      <c r="P5" s="53"/>
      <c r="Q5" s="54"/>
      <c r="R5" s="188" t="s">
        <v>16</v>
      </c>
      <c r="S5" s="1" t="s">
        <v>102</v>
      </c>
      <c r="T5" s="1">
        <v>90</v>
      </c>
      <c r="U5" s="54">
        <f>(T5*$C$2)/1000</f>
        <v>31.5</v>
      </c>
    </row>
    <row r="6" spans="1:21" ht="16.2">
      <c r="A6" s="189"/>
      <c r="B6" s="192"/>
      <c r="C6" s="53"/>
      <c r="D6" s="53"/>
      <c r="E6" s="53"/>
      <c r="F6" s="192"/>
      <c r="G6" s="53"/>
      <c r="H6" s="53"/>
      <c r="I6" s="54"/>
      <c r="J6" s="190"/>
      <c r="K6" s="51"/>
      <c r="L6" s="1"/>
      <c r="M6" s="54"/>
      <c r="N6" s="192"/>
      <c r="O6" s="53"/>
      <c r="P6" s="53"/>
      <c r="Q6" s="54"/>
      <c r="R6" s="188"/>
      <c r="S6" s="1" t="s">
        <v>103</v>
      </c>
      <c r="T6" s="1">
        <v>10</v>
      </c>
      <c r="U6" s="54">
        <f>(T6*$C$2)/1000</f>
        <v>3.5</v>
      </c>
    </row>
    <row r="7" spans="1:21" ht="16.5" customHeight="1">
      <c r="A7" s="189" t="s">
        <v>104</v>
      </c>
      <c r="B7" s="190"/>
      <c r="C7" s="51"/>
      <c r="D7" s="1"/>
      <c r="E7" s="1"/>
      <c r="F7" s="190"/>
      <c r="G7" s="55"/>
      <c r="H7" s="53"/>
      <c r="I7" s="54"/>
      <c r="J7" s="190"/>
      <c r="K7" s="55"/>
      <c r="L7" s="55"/>
      <c r="M7" s="54"/>
      <c r="N7" s="191"/>
      <c r="O7" s="55"/>
      <c r="P7" s="1"/>
      <c r="Q7" s="54"/>
      <c r="R7" s="191" t="s">
        <v>17</v>
      </c>
      <c r="S7" s="56" t="s">
        <v>105</v>
      </c>
      <c r="T7" s="57">
        <v>70</v>
      </c>
      <c r="U7" s="54">
        <f>(T7*$C$2)/1000</f>
        <v>24.5</v>
      </c>
    </row>
    <row r="8" spans="1:21" ht="16.2">
      <c r="A8" s="189"/>
      <c r="B8" s="190"/>
      <c r="C8" s="55"/>
      <c r="D8" s="55"/>
      <c r="E8" s="53"/>
      <c r="F8" s="190"/>
      <c r="G8" s="55"/>
      <c r="H8" s="53"/>
      <c r="I8" s="54"/>
      <c r="J8" s="190"/>
      <c r="K8" s="55"/>
      <c r="L8" s="55"/>
      <c r="M8" s="54"/>
      <c r="N8" s="191"/>
      <c r="O8" s="55"/>
      <c r="P8" s="58"/>
      <c r="Q8" s="55"/>
      <c r="R8" s="191"/>
      <c r="S8" s="145" t="s">
        <v>262</v>
      </c>
      <c r="T8" s="146">
        <v>28</v>
      </c>
      <c r="U8" s="147">
        <f>(T8*$C$2)/1000</f>
        <v>9.8000000000000007</v>
      </c>
    </row>
    <row r="9" spans="1:21" ht="16.2">
      <c r="A9" s="189"/>
      <c r="B9" s="190"/>
      <c r="C9" s="55"/>
      <c r="D9" s="55"/>
      <c r="E9" s="53"/>
      <c r="F9" s="190"/>
      <c r="G9" s="55"/>
      <c r="H9" s="53"/>
      <c r="I9" s="54"/>
      <c r="J9" s="190"/>
      <c r="K9" s="55"/>
      <c r="L9" s="55"/>
      <c r="M9" s="54"/>
      <c r="N9" s="191"/>
      <c r="O9" s="55"/>
      <c r="P9" s="61"/>
      <c r="Q9" s="54"/>
      <c r="R9" s="191"/>
      <c r="S9" s="59" t="s">
        <v>107</v>
      </c>
      <c r="T9" s="60">
        <v>3</v>
      </c>
      <c r="U9" s="54" t="s">
        <v>108</v>
      </c>
    </row>
    <row r="10" spans="1:21" ht="16.2">
      <c r="A10" s="189"/>
      <c r="B10" s="190"/>
      <c r="C10" s="55"/>
      <c r="D10" s="55"/>
      <c r="E10" s="53"/>
      <c r="F10" s="190"/>
      <c r="G10" s="55"/>
      <c r="H10" s="53"/>
      <c r="I10" s="54"/>
      <c r="J10" s="190"/>
      <c r="K10" s="55"/>
      <c r="L10" s="55"/>
      <c r="M10" s="54"/>
      <c r="N10" s="191"/>
      <c r="O10" s="62"/>
      <c r="P10" s="58"/>
      <c r="Q10" s="1"/>
      <c r="R10" s="191"/>
      <c r="S10" s="59" t="s">
        <v>109</v>
      </c>
      <c r="T10" s="60">
        <v>1</v>
      </c>
      <c r="U10" s="54" t="s">
        <v>108</v>
      </c>
    </row>
    <row r="11" spans="1:21" ht="16.2">
      <c r="A11" s="189"/>
      <c r="B11" s="190"/>
      <c r="C11" s="55"/>
      <c r="D11" s="55"/>
      <c r="E11" s="53"/>
      <c r="F11" s="190"/>
      <c r="G11" s="55"/>
      <c r="H11" s="53"/>
      <c r="I11" s="53"/>
      <c r="J11" s="190"/>
      <c r="K11" s="55"/>
      <c r="L11" s="55"/>
      <c r="M11" s="53"/>
      <c r="N11" s="191"/>
      <c r="O11" s="62"/>
      <c r="P11" s="58"/>
      <c r="Q11" s="1"/>
      <c r="R11" s="191"/>
      <c r="S11" s="63"/>
      <c r="T11" s="55"/>
      <c r="U11" s="53"/>
    </row>
    <row r="12" spans="1:21" ht="16.2">
      <c r="A12" s="189"/>
      <c r="B12" s="190"/>
      <c r="C12" s="55"/>
      <c r="D12" s="55"/>
      <c r="E12" s="53"/>
      <c r="F12" s="190"/>
      <c r="G12" s="55"/>
      <c r="H12" s="53"/>
      <c r="I12" s="53"/>
      <c r="J12" s="190"/>
      <c r="K12" s="55"/>
      <c r="L12" s="55"/>
      <c r="M12" s="53"/>
      <c r="N12" s="191"/>
      <c r="O12" s="51"/>
      <c r="P12" s="51"/>
      <c r="R12" s="191"/>
      <c r="S12" s="63"/>
      <c r="T12" s="55"/>
      <c r="U12" s="53"/>
    </row>
    <row r="13" spans="1:21" ht="16.5" customHeight="1">
      <c r="A13" s="189" t="s">
        <v>110</v>
      </c>
      <c r="B13" s="190"/>
      <c r="C13" s="55"/>
      <c r="D13" s="55"/>
      <c r="E13" s="53"/>
      <c r="F13" s="191"/>
      <c r="G13" s="55"/>
      <c r="H13" s="53"/>
      <c r="I13" s="54"/>
      <c r="J13" s="190"/>
      <c r="K13" s="55"/>
      <c r="L13" s="55"/>
      <c r="M13" s="54"/>
      <c r="N13" s="191"/>
      <c r="O13" s="55"/>
      <c r="P13" s="53"/>
      <c r="Q13" s="54"/>
      <c r="R13" s="191" t="s">
        <v>18</v>
      </c>
      <c r="S13" s="55" t="s">
        <v>111</v>
      </c>
      <c r="T13" s="1">
        <v>85</v>
      </c>
      <c r="U13" s="54">
        <f>(T13*$C$2)/1000</f>
        <v>29.75</v>
      </c>
    </row>
    <row r="14" spans="1:21" ht="16.5" customHeight="1">
      <c r="A14" s="189"/>
      <c r="B14" s="190"/>
      <c r="C14" s="55"/>
      <c r="D14" s="55"/>
      <c r="E14" s="53"/>
      <c r="F14" s="191"/>
      <c r="G14" s="55"/>
      <c r="H14" s="53"/>
      <c r="I14" s="54"/>
      <c r="J14" s="190"/>
      <c r="K14" s="55"/>
      <c r="L14" s="55"/>
      <c r="M14" s="54"/>
      <c r="N14" s="191"/>
      <c r="O14" s="55"/>
      <c r="P14" s="53"/>
      <c r="Q14" s="54"/>
      <c r="R14" s="191"/>
      <c r="S14" s="51" t="s">
        <v>112</v>
      </c>
      <c r="T14" s="1">
        <v>2</v>
      </c>
      <c r="U14" s="64">
        <f>(T14*$C$2)/1000</f>
        <v>0.7</v>
      </c>
    </row>
    <row r="15" spans="1:21" ht="16.2">
      <c r="A15" s="189"/>
      <c r="B15" s="190"/>
      <c r="C15" s="55"/>
      <c r="D15" s="53"/>
      <c r="E15" s="55"/>
      <c r="F15" s="191"/>
      <c r="G15" s="55"/>
      <c r="H15" s="53"/>
      <c r="I15" s="54"/>
      <c r="J15" s="190"/>
      <c r="K15" s="55"/>
      <c r="L15" s="53"/>
      <c r="M15" s="54"/>
      <c r="N15" s="191"/>
      <c r="O15" s="55"/>
      <c r="P15" s="53"/>
      <c r="Q15" s="54"/>
      <c r="R15" s="191"/>
      <c r="S15" s="51" t="s">
        <v>113</v>
      </c>
      <c r="T15" s="1">
        <v>1</v>
      </c>
      <c r="U15" s="54" t="s">
        <v>108</v>
      </c>
    </row>
    <row r="16" spans="1:21" ht="16.2">
      <c r="A16" s="189"/>
      <c r="B16" s="190"/>
      <c r="C16" s="55"/>
      <c r="D16" s="55"/>
      <c r="E16" s="53"/>
      <c r="F16" s="191"/>
      <c r="G16" s="62"/>
      <c r="H16" s="62"/>
      <c r="I16" s="65"/>
      <c r="J16" s="190"/>
      <c r="K16" s="55"/>
      <c r="L16" s="55"/>
      <c r="M16" s="54"/>
      <c r="N16" s="191"/>
      <c r="O16" s="55"/>
      <c r="P16" s="53"/>
      <c r="Q16" s="55"/>
      <c r="R16" s="191"/>
      <c r="S16" s="51" t="s">
        <v>114</v>
      </c>
      <c r="T16" s="1">
        <v>5</v>
      </c>
      <c r="U16" s="54">
        <f>(T16*$C$2)/1000</f>
        <v>1.75</v>
      </c>
    </row>
    <row r="17" spans="1:21" ht="16.5" customHeight="1">
      <c r="A17" s="189"/>
      <c r="B17" s="190"/>
      <c r="C17" s="66"/>
      <c r="D17" s="66"/>
      <c r="E17" s="66"/>
      <c r="F17" s="191"/>
      <c r="G17" s="62"/>
      <c r="H17" s="65"/>
      <c r="I17" s="65"/>
      <c r="J17" s="190"/>
      <c r="K17" s="66"/>
      <c r="L17" s="66"/>
      <c r="M17" s="66"/>
      <c r="N17" s="191"/>
      <c r="O17" s="62"/>
      <c r="P17" s="65"/>
      <c r="Q17" s="65"/>
      <c r="R17" s="191"/>
      <c r="S17" s="51" t="s">
        <v>115</v>
      </c>
      <c r="T17" s="1">
        <v>2</v>
      </c>
      <c r="U17" s="64">
        <f>(T17*$C$2)/1000</f>
        <v>0.7</v>
      </c>
    </row>
    <row r="18" spans="1:21" ht="16.5" customHeight="1">
      <c r="A18" s="189"/>
      <c r="B18" s="190"/>
      <c r="C18" s="66"/>
      <c r="D18" s="66"/>
      <c r="E18" s="66"/>
      <c r="F18" s="191"/>
      <c r="G18" s="51"/>
      <c r="H18" s="51"/>
      <c r="I18" s="1"/>
      <c r="J18" s="190"/>
      <c r="K18" s="66"/>
      <c r="L18" s="66"/>
      <c r="M18" s="66"/>
      <c r="N18" s="191"/>
      <c r="O18" s="51"/>
      <c r="P18" s="51"/>
      <c r="Q18" s="1"/>
      <c r="R18" s="191"/>
      <c r="S18" s="51"/>
      <c r="T18" s="51"/>
      <c r="U18" s="1"/>
    </row>
    <row r="19" spans="1:21" ht="16.5" customHeight="1">
      <c r="A19" s="189" t="s">
        <v>116</v>
      </c>
      <c r="B19" s="190"/>
      <c r="C19" s="55"/>
      <c r="D19" s="53"/>
      <c r="E19" s="55"/>
      <c r="F19" s="190"/>
      <c r="G19" s="55"/>
      <c r="H19" s="53"/>
      <c r="I19" s="54"/>
      <c r="J19" s="190"/>
      <c r="K19" s="55"/>
      <c r="L19" s="53"/>
      <c r="M19" s="53"/>
      <c r="N19" s="191"/>
      <c r="O19" s="51"/>
      <c r="P19" s="1"/>
      <c r="Q19" s="54"/>
      <c r="R19" s="191" t="s">
        <v>28</v>
      </c>
      <c r="S19" s="51" t="s">
        <v>28</v>
      </c>
      <c r="T19" s="1">
        <v>75</v>
      </c>
      <c r="U19" s="54">
        <f>(T19*$C$2)/1000</f>
        <v>26.25</v>
      </c>
    </row>
    <row r="20" spans="1:21" ht="16.2">
      <c r="A20" s="189"/>
      <c r="B20" s="190"/>
      <c r="C20" s="63"/>
      <c r="D20" s="53"/>
      <c r="E20" s="55"/>
      <c r="F20" s="190"/>
      <c r="G20" s="63"/>
      <c r="H20" s="53"/>
      <c r="I20" s="54"/>
      <c r="J20" s="190"/>
      <c r="K20" s="63"/>
      <c r="L20" s="53"/>
      <c r="M20" s="53"/>
      <c r="N20" s="191"/>
      <c r="O20" s="67"/>
      <c r="P20" s="1"/>
      <c r="Q20" s="51"/>
      <c r="R20" s="191"/>
      <c r="S20" s="67"/>
      <c r="T20" s="1"/>
      <c r="U20" s="86"/>
    </row>
    <row r="21" spans="1:21" ht="16.2">
      <c r="A21" s="189"/>
      <c r="B21" s="190"/>
      <c r="C21" s="68"/>
      <c r="D21" s="55"/>
      <c r="E21" s="53"/>
      <c r="F21" s="190"/>
      <c r="G21" s="63"/>
      <c r="H21" s="53"/>
      <c r="I21" s="55"/>
      <c r="J21" s="190"/>
      <c r="K21" s="68"/>
      <c r="L21" s="55"/>
      <c r="M21" s="55"/>
      <c r="N21" s="191"/>
      <c r="O21" s="67"/>
      <c r="P21" s="1"/>
      <c r="Q21" s="51"/>
      <c r="R21" s="191"/>
      <c r="S21" s="67"/>
      <c r="T21" s="1"/>
      <c r="U21" s="54"/>
    </row>
    <row r="22" spans="1:21" ht="16.5" customHeight="1">
      <c r="A22" s="189"/>
      <c r="B22" s="190"/>
      <c r="C22" s="66"/>
      <c r="D22" s="66"/>
      <c r="E22" s="66"/>
      <c r="F22" s="190"/>
      <c r="G22" s="63"/>
      <c r="H22" s="55"/>
      <c r="I22" s="53"/>
      <c r="J22" s="190"/>
      <c r="K22" s="66"/>
      <c r="L22" s="66"/>
      <c r="M22" s="53"/>
      <c r="N22" s="191"/>
      <c r="O22" s="67"/>
      <c r="P22" s="51"/>
      <c r="Q22" s="1"/>
      <c r="R22" s="191"/>
      <c r="S22" s="67"/>
      <c r="T22" s="51"/>
      <c r="U22" s="54"/>
    </row>
    <row r="23" spans="1:21" ht="16.5" customHeight="1">
      <c r="A23" s="189"/>
      <c r="B23" s="190"/>
      <c r="C23" s="66"/>
      <c r="D23" s="66"/>
      <c r="E23" s="66"/>
      <c r="F23" s="190"/>
      <c r="G23" s="53"/>
      <c r="H23" s="53"/>
      <c r="I23" s="55"/>
      <c r="J23" s="190"/>
      <c r="K23" s="66"/>
      <c r="L23" s="66"/>
      <c r="M23" s="66"/>
      <c r="N23" s="191"/>
      <c r="O23" s="1"/>
      <c r="P23" s="1"/>
      <c r="Q23" s="51"/>
      <c r="R23" s="191"/>
      <c r="S23" s="1"/>
      <c r="T23" s="1"/>
      <c r="U23" s="54"/>
    </row>
    <row r="24" spans="1:21" ht="16.5" customHeight="1">
      <c r="A24" s="188" t="s">
        <v>117</v>
      </c>
      <c r="B24" s="190"/>
      <c r="C24" s="55"/>
      <c r="D24" s="53"/>
      <c r="E24" s="55"/>
      <c r="F24" s="190"/>
      <c r="G24" s="55"/>
      <c r="H24" s="53"/>
      <c r="I24" s="54"/>
      <c r="J24" s="190"/>
      <c r="K24" s="55"/>
      <c r="L24" s="53"/>
      <c r="M24" s="54"/>
      <c r="N24" s="190"/>
      <c r="O24" s="1"/>
      <c r="P24" s="1"/>
      <c r="Q24" s="54"/>
      <c r="R24" s="193" t="s">
        <v>19</v>
      </c>
      <c r="S24" s="1" t="s">
        <v>118</v>
      </c>
      <c r="T24" s="1">
        <v>10</v>
      </c>
      <c r="U24" s="54">
        <f>(T24*$C$2)/1000</f>
        <v>3.5</v>
      </c>
    </row>
    <row r="25" spans="1:21" ht="16.2">
      <c r="A25" s="188"/>
      <c r="B25" s="190"/>
      <c r="C25" s="55"/>
      <c r="D25" s="53"/>
      <c r="E25" s="55"/>
      <c r="F25" s="190"/>
      <c r="G25" s="55"/>
      <c r="H25" s="53"/>
      <c r="I25" s="54"/>
      <c r="J25" s="190"/>
      <c r="K25" s="55"/>
      <c r="L25" s="53"/>
      <c r="M25" s="54"/>
      <c r="N25" s="190"/>
      <c r="O25" s="1"/>
      <c r="P25" s="1"/>
      <c r="Q25" s="54"/>
      <c r="R25" s="193"/>
      <c r="S25" s="1" t="s">
        <v>119</v>
      </c>
      <c r="T25" s="1">
        <v>5</v>
      </c>
      <c r="U25" s="54">
        <f>(T25*$C$2)/1000</f>
        <v>1.75</v>
      </c>
    </row>
    <row r="26" spans="1:21" ht="16.2">
      <c r="A26" s="188"/>
      <c r="B26" s="190"/>
      <c r="C26" s="69"/>
      <c r="D26" s="61"/>
      <c r="E26" s="69"/>
      <c r="F26" s="190"/>
      <c r="G26" s="51"/>
      <c r="H26" s="1"/>
      <c r="I26" s="54"/>
      <c r="J26" s="190"/>
      <c r="K26" s="69"/>
      <c r="L26" s="61"/>
      <c r="M26" s="54"/>
      <c r="N26" s="190"/>
      <c r="O26" s="1"/>
      <c r="P26" s="1"/>
      <c r="Q26" s="1"/>
      <c r="R26" s="193"/>
      <c r="S26" s="1" t="s">
        <v>120</v>
      </c>
      <c r="T26" s="1">
        <v>1</v>
      </c>
      <c r="U26" s="54" t="s">
        <v>108</v>
      </c>
    </row>
    <row r="27" spans="1:21" ht="16.2">
      <c r="A27" s="188"/>
      <c r="B27" s="190"/>
      <c r="C27" s="55"/>
      <c r="D27" s="55"/>
      <c r="E27" s="53"/>
      <c r="F27" s="190"/>
      <c r="G27" s="51"/>
      <c r="H27" s="1"/>
      <c r="I27" s="1"/>
      <c r="J27" s="190"/>
      <c r="K27" s="55"/>
      <c r="L27" s="55"/>
      <c r="M27" s="53"/>
      <c r="N27" s="190"/>
      <c r="O27" s="1"/>
      <c r="P27" s="1"/>
      <c r="Q27" s="1"/>
      <c r="R27" s="193"/>
      <c r="S27" s="1" t="s">
        <v>121</v>
      </c>
      <c r="T27" s="1" t="s">
        <v>51</v>
      </c>
      <c r="U27" s="54" t="s">
        <v>122</v>
      </c>
    </row>
    <row r="28" spans="1:21" ht="16.2">
      <c r="A28" s="188"/>
      <c r="B28" s="190"/>
      <c r="C28" s="55"/>
      <c r="D28" s="55"/>
      <c r="E28" s="53"/>
      <c r="F28" s="190"/>
      <c r="G28" s="53"/>
      <c r="H28" s="53"/>
      <c r="I28" s="53"/>
      <c r="J28" s="190"/>
      <c r="K28" s="55"/>
      <c r="L28" s="55"/>
      <c r="M28" s="53"/>
      <c r="N28" s="190"/>
      <c r="O28" s="1"/>
      <c r="P28" s="1"/>
      <c r="Q28" s="1"/>
      <c r="R28" s="193"/>
      <c r="S28" s="1"/>
      <c r="T28" s="1"/>
      <c r="U28" s="54"/>
    </row>
    <row r="29" spans="1:21" ht="16.2">
      <c r="A29" s="188" t="s">
        <v>123</v>
      </c>
      <c r="B29" s="188"/>
      <c r="C29" s="51"/>
      <c r="D29" s="1"/>
      <c r="E29" s="1"/>
      <c r="F29" s="53" t="s">
        <v>7</v>
      </c>
      <c r="G29" s="70"/>
      <c r="H29" s="70"/>
      <c r="I29" s="53"/>
      <c r="J29" s="1" t="s">
        <v>124</v>
      </c>
      <c r="K29" s="51"/>
      <c r="L29" s="51"/>
      <c r="M29" s="1"/>
      <c r="N29" s="53" t="s">
        <v>7</v>
      </c>
      <c r="O29" s="70"/>
      <c r="P29" s="70"/>
      <c r="Q29" s="53"/>
      <c r="R29" s="1" t="s">
        <v>124</v>
      </c>
      <c r="S29" s="139" t="s">
        <v>287</v>
      </c>
      <c r="T29" s="1"/>
      <c r="U29" s="140" t="s">
        <v>289</v>
      </c>
    </row>
    <row r="30" spans="1:21" ht="16.2">
      <c r="A30" s="188" t="s">
        <v>125</v>
      </c>
      <c r="B30" s="188"/>
      <c r="C30" s="1"/>
      <c r="D30" s="51"/>
      <c r="E30" s="1"/>
      <c r="F30" s="1" t="s">
        <v>125</v>
      </c>
      <c r="G30" s="1"/>
      <c r="H30" s="51"/>
      <c r="I30" s="1"/>
      <c r="J30" s="1" t="s">
        <v>125</v>
      </c>
      <c r="K30" s="1"/>
      <c r="L30" s="51"/>
      <c r="M30" s="1"/>
      <c r="N30" s="1" t="s">
        <v>125</v>
      </c>
      <c r="O30" s="1"/>
      <c r="P30" s="51"/>
      <c r="Q30" s="1"/>
      <c r="R30" s="1" t="s">
        <v>125</v>
      </c>
      <c r="S30" s="1"/>
      <c r="T30" s="51"/>
      <c r="U30" s="1"/>
    </row>
    <row r="31" spans="1:21" ht="16.5" customHeight="1">
      <c r="A31" s="194" t="s">
        <v>126</v>
      </c>
      <c r="B31" s="195" t="s">
        <v>127</v>
      </c>
      <c r="C31" s="195"/>
      <c r="D31" s="55"/>
      <c r="E31" s="72">
        <f>D31*45</f>
        <v>0</v>
      </c>
      <c r="F31" s="195" t="s">
        <v>127</v>
      </c>
      <c r="G31" s="195"/>
      <c r="H31" s="51"/>
      <c r="I31" s="73"/>
      <c r="J31" s="195" t="s">
        <v>127</v>
      </c>
      <c r="K31" s="195"/>
      <c r="L31" s="51"/>
      <c r="M31" s="73"/>
      <c r="N31" s="195" t="s">
        <v>127</v>
      </c>
      <c r="O31" s="195"/>
      <c r="P31" s="51"/>
      <c r="Q31" s="73"/>
      <c r="R31" s="195" t="s">
        <v>127</v>
      </c>
      <c r="S31" s="195"/>
      <c r="T31" s="51">
        <v>3</v>
      </c>
      <c r="U31" s="73">
        <f>T31*45</f>
        <v>135</v>
      </c>
    </row>
    <row r="32" spans="1:21" ht="16.5" customHeight="1">
      <c r="A32" s="194"/>
      <c r="B32" s="71" t="s">
        <v>128</v>
      </c>
      <c r="C32" s="71"/>
      <c r="D32" s="55"/>
      <c r="E32" s="74">
        <f>D32*70</f>
        <v>0</v>
      </c>
      <c r="F32" s="195" t="s">
        <v>128</v>
      </c>
      <c r="G32" s="195"/>
      <c r="H32" s="51"/>
      <c r="I32" s="75"/>
      <c r="J32" s="195" t="s">
        <v>128</v>
      </c>
      <c r="K32" s="195"/>
      <c r="L32" s="51"/>
      <c r="M32" s="75"/>
      <c r="N32" s="195" t="s">
        <v>128</v>
      </c>
      <c r="O32" s="195"/>
      <c r="P32" s="51"/>
      <c r="Q32" s="75"/>
      <c r="R32" s="195" t="s">
        <v>128</v>
      </c>
      <c r="S32" s="195"/>
      <c r="T32" s="51">
        <v>5</v>
      </c>
      <c r="U32" s="75">
        <f>T32*70</f>
        <v>350</v>
      </c>
    </row>
    <row r="33" spans="1:21" ht="16.2">
      <c r="A33" s="194"/>
      <c r="B33" s="71" t="s">
        <v>129</v>
      </c>
      <c r="C33" s="71"/>
      <c r="D33" s="55"/>
      <c r="E33" s="72">
        <f>D33*75</f>
        <v>0</v>
      </c>
      <c r="F33" s="195" t="s">
        <v>129</v>
      </c>
      <c r="G33" s="195"/>
      <c r="H33" s="51"/>
      <c r="I33" s="75"/>
      <c r="J33" s="195" t="s">
        <v>129</v>
      </c>
      <c r="K33" s="195"/>
      <c r="L33" s="51"/>
      <c r="M33" s="75"/>
      <c r="N33" s="195" t="s">
        <v>129</v>
      </c>
      <c r="O33" s="195"/>
      <c r="P33" s="51"/>
      <c r="Q33" s="75"/>
      <c r="R33" s="195" t="s">
        <v>129</v>
      </c>
      <c r="S33" s="195"/>
      <c r="T33" s="51">
        <v>2.5</v>
      </c>
      <c r="U33" s="75">
        <f>T33*75</f>
        <v>187.5</v>
      </c>
    </row>
    <row r="34" spans="1:21" ht="16.2">
      <c r="A34" s="194"/>
      <c r="B34" s="71" t="s">
        <v>130</v>
      </c>
      <c r="C34" s="71"/>
      <c r="D34" s="55"/>
      <c r="E34" s="74">
        <f>D34*25</f>
        <v>0</v>
      </c>
      <c r="F34" s="195" t="s">
        <v>130</v>
      </c>
      <c r="G34" s="195"/>
      <c r="H34" s="51"/>
      <c r="I34" s="75"/>
      <c r="J34" s="195" t="s">
        <v>130</v>
      </c>
      <c r="K34" s="195"/>
      <c r="L34" s="51"/>
      <c r="M34" s="75"/>
      <c r="N34" s="195" t="s">
        <v>130</v>
      </c>
      <c r="O34" s="195"/>
      <c r="P34" s="51"/>
      <c r="Q34" s="75"/>
      <c r="R34" s="195" t="s">
        <v>130</v>
      </c>
      <c r="S34" s="195"/>
      <c r="T34" s="51">
        <v>1.8</v>
      </c>
      <c r="U34" s="75">
        <f>T34*25</f>
        <v>45</v>
      </c>
    </row>
    <row r="35" spans="1:21" ht="16.2">
      <c r="A35" s="194"/>
      <c r="B35" s="71" t="s">
        <v>131</v>
      </c>
      <c r="C35" s="71"/>
      <c r="D35" s="53"/>
      <c r="E35" s="72">
        <f>D35*60</f>
        <v>0</v>
      </c>
      <c r="F35" s="195" t="s">
        <v>131</v>
      </c>
      <c r="G35" s="195"/>
      <c r="H35" s="1"/>
      <c r="I35" s="75"/>
      <c r="J35" s="195" t="s">
        <v>131</v>
      </c>
      <c r="K35" s="195"/>
      <c r="L35" s="1"/>
      <c r="M35" s="75"/>
      <c r="N35" s="195" t="s">
        <v>131</v>
      </c>
      <c r="O35" s="195"/>
      <c r="P35" s="1"/>
      <c r="Q35" s="75"/>
      <c r="R35" s="195" t="s">
        <v>131</v>
      </c>
      <c r="S35" s="195"/>
      <c r="T35" s="1">
        <v>0</v>
      </c>
      <c r="U35" s="75">
        <f>T35*60</f>
        <v>0</v>
      </c>
    </row>
    <row r="36" spans="1:21" ht="16.2">
      <c r="A36" s="194"/>
      <c r="B36" s="71" t="s">
        <v>132</v>
      </c>
      <c r="C36" s="71"/>
      <c r="D36" s="53"/>
      <c r="E36" s="72">
        <v>0</v>
      </c>
      <c r="F36" s="71" t="s">
        <v>132</v>
      </c>
      <c r="G36" s="71"/>
      <c r="H36" s="1"/>
      <c r="I36" s="73"/>
      <c r="J36" s="71" t="s">
        <v>132</v>
      </c>
      <c r="K36" s="71"/>
      <c r="L36" s="1"/>
      <c r="M36" s="73"/>
      <c r="N36" s="71" t="s">
        <v>132</v>
      </c>
      <c r="O36" s="71"/>
      <c r="P36" s="1"/>
      <c r="Q36" s="73"/>
      <c r="R36" s="71" t="s">
        <v>132</v>
      </c>
      <c r="S36" s="71"/>
      <c r="T36" s="1">
        <v>0</v>
      </c>
      <c r="U36" s="73">
        <f>T36*120</f>
        <v>0</v>
      </c>
    </row>
    <row r="37" spans="1:21" s="79" customFormat="1" ht="16.2">
      <c r="A37" s="76"/>
      <c r="B37" s="195" t="s">
        <v>133</v>
      </c>
      <c r="C37" s="195"/>
      <c r="D37" s="77"/>
      <c r="E37" s="74">
        <f>SUM(E31:E35)</f>
        <v>0</v>
      </c>
      <c r="F37" s="195" t="s">
        <v>133</v>
      </c>
      <c r="G37" s="195"/>
      <c r="H37" s="78"/>
      <c r="I37" s="75"/>
      <c r="J37" s="195" t="s">
        <v>133</v>
      </c>
      <c r="K37" s="195"/>
      <c r="L37" s="78"/>
      <c r="M37" s="75"/>
      <c r="N37" s="195" t="s">
        <v>133</v>
      </c>
      <c r="O37" s="195"/>
      <c r="P37" s="78"/>
      <c r="Q37" s="75"/>
      <c r="R37" s="195" t="s">
        <v>133</v>
      </c>
      <c r="S37" s="195"/>
      <c r="T37" s="78"/>
      <c r="U37" s="75">
        <f>SUM(U31:U36)</f>
        <v>717.5</v>
      </c>
    </row>
    <row r="38" spans="1:21" ht="16.2">
      <c r="A38" s="49"/>
      <c r="B38" s="49" t="s">
        <v>134</v>
      </c>
      <c r="C38" s="49"/>
      <c r="D38" s="49"/>
      <c r="E38" s="49"/>
      <c r="F38" s="196"/>
      <c r="G38" s="196"/>
      <c r="H38" s="81"/>
      <c r="I38" s="82"/>
      <c r="J38" s="49"/>
      <c r="K38" s="49"/>
      <c r="L38" s="49"/>
      <c r="M38" s="49"/>
      <c r="N38" s="49"/>
      <c r="O38" s="49"/>
      <c r="P38" s="49" t="s">
        <v>135</v>
      </c>
      <c r="Q38" s="49"/>
    </row>
    <row r="39" spans="1:21" ht="31.8">
      <c r="A39" s="80" t="s">
        <v>136</v>
      </c>
      <c r="B39" s="80"/>
      <c r="C39" s="80"/>
      <c r="D39" s="80"/>
      <c r="E39" s="80"/>
      <c r="F39" s="80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</row>
    <row r="40" spans="1:21" ht="16.2">
      <c r="A40" s="80" t="s">
        <v>137</v>
      </c>
      <c r="B40" s="80"/>
      <c r="C40" s="80"/>
      <c r="D40" s="80"/>
      <c r="E40" s="80"/>
      <c r="F40" s="80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</row>
    <row r="41" spans="1:21" ht="16.2">
      <c r="A41" s="80" t="s">
        <v>258</v>
      </c>
      <c r="B41" s="80"/>
      <c r="C41" s="80"/>
      <c r="D41" s="80"/>
      <c r="E41" s="80"/>
      <c r="F41" s="80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</row>
    <row r="47" spans="1:21" ht="16.5" customHeight="1"/>
  </sheetData>
  <mergeCells count="65">
    <mergeCell ref="F38:G38"/>
    <mergeCell ref="F35:G35"/>
    <mergeCell ref="J35:K35"/>
    <mergeCell ref="N35:O35"/>
    <mergeCell ref="R35:S35"/>
    <mergeCell ref="B37:C37"/>
    <mergeCell ref="F37:G37"/>
    <mergeCell ref="J37:K37"/>
    <mergeCell ref="N37:O37"/>
    <mergeCell ref="R37:S37"/>
    <mergeCell ref="R33:S33"/>
    <mergeCell ref="F34:G34"/>
    <mergeCell ref="J34:K34"/>
    <mergeCell ref="N34:O34"/>
    <mergeCell ref="R34:S34"/>
    <mergeCell ref="R24:R28"/>
    <mergeCell ref="A29:B29"/>
    <mergeCell ref="A30:B30"/>
    <mergeCell ref="A31:A36"/>
    <mergeCell ref="B31:C31"/>
    <mergeCell ref="F31:G31"/>
    <mergeCell ref="J31:K31"/>
    <mergeCell ref="N31:O31"/>
    <mergeCell ref="R31:S31"/>
    <mergeCell ref="F32:G32"/>
    <mergeCell ref="J32:K32"/>
    <mergeCell ref="N32:O32"/>
    <mergeCell ref="R32:S32"/>
    <mergeCell ref="F33:G33"/>
    <mergeCell ref="J33:K33"/>
    <mergeCell ref="N33:O33"/>
    <mergeCell ref="A24:A28"/>
    <mergeCell ref="B24:B28"/>
    <mergeCell ref="F24:F28"/>
    <mergeCell ref="J24:J28"/>
    <mergeCell ref="N24:N28"/>
    <mergeCell ref="R13:R18"/>
    <mergeCell ref="A19:A23"/>
    <mergeCell ref="B19:B23"/>
    <mergeCell ref="F19:F23"/>
    <mergeCell ref="J19:J23"/>
    <mergeCell ref="N19:N23"/>
    <mergeCell ref="R19:R23"/>
    <mergeCell ref="A13:A18"/>
    <mergeCell ref="B13:B18"/>
    <mergeCell ref="F13:F18"/>
    <mergeCell ref="J13:J18"/>
    <mergeCell ref="N13:N18"/>
    <mergeCell ref="R5:R6"/>
    <mergeCell ref="A7:A12"/>
    <mergeCell ref="B7:B12"/>
    <mergeCell ref="F7:F12"/>
    <mergeCell ref="N7:N12"/>
    <mergeCell ref="R7:R12"/>
    <mergeCell ref="A5:A6"/>
    <mergeCell ref="B5:B6"/>
    <mergeCell ref="F5:F6"/>
    <mergeCell ref="J5:J12"/>
    <mergeCell ref="N5:N6"/>
    <mergeCell ref="A1:U1"/>
    <mergeCell ref="B3:E3"/>
    <mergeCell ref="F3:I3"/>
    <mergeCell ref="J3:M3"/>
    <mergeCell ref="N3:Q3"/>
    <mergeCell ref="R3:U3"/>
  </mergeCells>
  <phoneticPr fontId="39" type="noConversion"/>
  <pageMargins left="0.2" right="0.2" top="0.2" bottom="0.2" header="0.51180555555555496" footer="0.51180555555555496"/>
  <pageSetup paperSize="9" scale="75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view="pageBreakPreview" topLeftCell="A4" zoomScale="85" zoomScaleNormal="90" zoomScalePageLayoutView="85" workbookViewId="0">
      <selection activeCell="D27" sqref="D27"/>
    </sheetView>
  </sheetViews>
  <sheetFormatPr defaultColWidth="8.796875" defaultRowHeight="14.4"/>
  <cols>
    <col min="1" max="1" width="4.796875" customWidth="1"/>
    <col min="2" max="2" width="6.296875" customWidth="1"/>
    <col min="6" max="6" width="6.296875" customWidth="1"/>
    <col min="10" max="10" width="6.296875" customWidth="1"/>
    <col min="14" max="14" width="6.296875" customWidth="1"/>
    <col min="18" max="18" width="6.296875" customWidth="1"/>
  </cols>
  <sheetData>
    <row r="1" spans="1:21" ht="24.6">
      <c r="A1" s="187" t="s">
        <v>138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1" s="50" customFormat="1" ht="22.2">
      <c r="A2" s="46" t="s">
        <v>93</v>
      </c>
      <c r="B2" s="46"/>
      <c r="C2" s="47">
        <v>350</v>
      </c>
      <c r="D2" s="46" t="s">
        <v>94</v>
      </c>
      <c r="E2" s="46"/>
      <c r="F2" s="46"/>
      <c r="G2" s="48"/>
      <c r="H2" s="48"/>
      <c r="I2" s="48"/>
      <c r="J2" s="48"/>
      <c r="K2" s="48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16.2">
      <c r="A3" s="1" t="s">
        <v>0</v>
      </c>
      <c r="B3" s="188" t="s">
        <v>139</v>
      </c>
      <c r="C3" s="188"/>
      <c r="D3" s="188"/>
      <c r="E3" s="188"/>
      <c r="F3" s="188" t="s">
        <v>140</v>
      </c>
      <c r="G3" s="188"/>
      <c r="H3" s="188"/>
      <c r="I3" s="188"/>
      <c r="J3" s="188" t="s">
        <v>141</v>
      </c>
      <c r="K3" s="188"/>
      <c r="L3" s="188"/>
      <c r="M3" s="188"/>
      <c r="N3" s="188" t="s">
        <v>142</v>
      </c>
      <c r="O3" s="188"/>
      <c r="P3" s="188"/>
      <c r="Q3" s="188"/>
      <c r="R3" s="188" t="s">
        <v>143</v>
      </c>
      <c r="S3" s="188"/>
      <c r="T3" s="188"/>
      <c r="U3" s="188"/>
    </row>
    <row r="4" spans="1:21" ht="16.2">
      <c r="A4" s="1" t="s">
        <v>97</v>
      </c>
      <c r="B4" s="51" t="s">
        <v>98</v>
      </c>
      <c r="C4" s="1" t="s">
        <v>99</v>
      </c>
      <c r="D4" s="52" t="s">
        <v>100</v>
      </c>
      <c r="E4" s="51" t="s">
        <v>101</v>
      </c>
      <c r="F4" s="51" t="s">
        <v>98</v>
      </c>
      <c r="G4" s="1" t="s">
        <v>99</v>
      </c>
      <c r="H4" s="52" t="s">
        <v>100</v>
      </c>
      <c r="I4" s="51" t="s">
        <v>101</v>
      </c>
      <c r="J4" s="51" t="s">
        <v>98</v>
      </c>
      <c r="K4" s="1" t="s">
        <v>99</v>
      </c>
      <c r="L4" s="52" t="s">
        <v>100</v>
      </c>
      <c r="M4" s="51" t="s">
        <v>101</v>
      </c>
      <c r="N4" s="51" t="s">
        <v>98</v>
      </c>
      <c r="O4" s="1" t="s">
        <v>99</v>
      </c>
      <c r="P4" s="52" t="s">
        <v>100</v>
      </c>
      <c r="Q4" s="51" t="s">
        <v>101</v>
      </c>
      <c r="R4" s="51" t="s">
        <v>98</v>
      </c>
      <c r="S4" s="1" t="s">
        <v>99</v>
      </c>
      <c r="T4" s="52" t="s">
        <v>100</v>
      </c>
      <c r="U4" s="51" t="s">
        <v>101</v>
      </c>
    </row>
    <row r="5" spans="1:21" ht="16.5" customHeight="1">
      <c r="A5" s="189" t="s">
        <v>2</v>
      </c>
      <c r="B5" s="188" t="s">
        <v>75</v>
      </c>
      <c r="C5" s="1" t="s">
        <v>102</v>
      </c>
      <c r="D5" s="1">
        <v>100</v>
      </c>
      <c r="E5" s="54">
        <f>(D5*$C$2)/1000</f>
        <v>35</v>
      </c>
      <c r="F5" s="188" t="s">
        <v>16</v>
      </c>
      <c r="G5" s="1" t="s">
        <v>102</v>
      </c>
      <c r="H5" s="1">
        <v>90</v>
      </c>
      <c r="I5" s="54">
        <f>(H5*$C$2)/1000</f>
        <v>31.5</v>
      </c>
      <c r="J5" s="190" t="s">
        <v>32</v>
      </c>
      <c r="K5" s="53" t="s">
        <v>144</v>
      </c>
      <c r="L5" s="53">
        <v>80</v>
      </c>
      <c r="M5" s="54">
        <f>(L5*$C$2)/1000</f>
        <v>28</v>
      </c>
      <c r="N5" s="192" t="s">
        <v>36</v>
      </c>
      <c r="O5" s="53" t="s">
        <v>102</v>
      </c>
      <c r="P5" s="53">
        <v>90</v>
      </c>
      <c r="Q5" s="54">
        <f>(P5*$C$2)/1000</f>
        <v>31.5</v>
      </c>
      <c r="R5" s="188" t="s">
        <v>16</v>
      </c>
      <c r="S5" s="1" t="s">
        <v>102</v>
      </c>
      <c r="T5" s="1">
        <v>90</v>
      </c>
      <c r="U5" s="54">
        <f>(T5*$C$2)/1000</f>
        <v>31.5</v>
      </c>
    </row>
    <row r="6" spans="1:21" ht="16.2">
      <c r="A6" s="189"/>
      <c r="B6" s="188"/>
      <c r="C6" s="1"/>
      <c r="D6" s="1"/>
      <c r="E6" s="1"/>
      <c r="F6" s="188"/>
      <c r="G6" s="1" t="s">
        <v>103</v>
      </c>
      <c r="H6" s="1">
        <v>10</v>
      </c>
      <c r="I6" s="54">
        <f>(H6*$C$2)/1000</f>
        <v>3.5</v>
      </c>
      <c r="J6" s="190"/>
      <c r="K6" s="53" t="s">
        <v>114</v>
      </c>
      <c r="L6" s="53">
        <v>35</v>
      </c>
      <c r="M6" s="54">
        <f>(L6*$C$2)/1000</f>
        <v>12.25</v>
      </c>
      <c r="N6" s="192"/>
      <c r="O6" s="53" t="s">
        <v>145</v>
      </c>
      <c r="P6" s="53">
        <v>10</v>
      </c>
      <c r="Q6" s="54">
        <f>(P6*$C$2)/1000</f>
        <v>3.5</v>
      </c>
      <c r="R6" s="188"/>
      <c r="S6" s="1" t="s">
        <v>103</v>
      </c>
      <c r="T6" s="1">
        <v>10</v>
      </c>
      <c r="U6" s="54">
        <f>(T6*$C$2)/1000</f>
        <v>3.5</v>
      </c>
    </row>
    <row r="7" spans="1:21" ht="16.5" customHeight="1">
      <c r="A7" s="189" t="s">
        <v>104</v>
      </c>
      <c r="B7" s="190" t="s">
        <v>22</v>
      </c>
      <c r="C7" s="55" t="s">
        <v>118</v>
      </c>
      <c r="D7" s="53">
        <v>100</v>
      </c>
      <c r="E7" s="54">
        <f>(D7*$C$2)/1000</f>
        <v>35</v>
      </c>
      <c r="F7" s="191" t="s">
        <v>26</v>
      </c>
      <c r="G7" s="51" t="s">
        <v>146</v>
      </c>
      <c r="H7" s="1">
        <v>70</v>
      </c>
      <c r="I7" s="54">
        <f>(H7*$C$2)/1000</f>
        <v>24.5</v>
      </c>
      <c r="J7" s="190"/>
      <c r="K7" s="55" t="s">
        <v>120</v>
      </c>
      <c r="L7" s="53">
        <v>5</v>
      </c>
      <c r="M7" s="54">
        <f>(L7*$C$2)/1000</f>
        <v>1.75</v>
      </c>
      <c r="N7" s="191" t="s">
        <v>37</v>
      </c>
      <c r="O7" s="55" t="s">
        <v>147</v>
      </c>
      <c r="P7" s="1">
        <v>70</v>
      </c>
      <c r="Q7" s="54">
        <f>(P7*$C$2)/1000</f>
        <v>24.5</v>
      </c>
      <c r="R7" s="191" t="s">
        <v>263</v>
      </c>
      <c r="S7" s="138" t="s">
        <v>280</v>
      </c>
      <c r="T7" s="140">
        <v>80</v>
      </c>
      <c r="U7" s="140" t="s">
        <v>148</v>
      </c>
    </row>
    <row r="8" spans="1:21" ht="16.2">
      <c r="A8" s="189"/>
      <c r="B8" s="190"/>
      <c r="C8" s="59" t="s">
        <v>149</v>
      </c>
      <c r="D8" s="59">
        <v>16</v>
      </c>
      <c r="E8" s="54">
        <f>(D8*$C$2)/1000</f>
        <v>5.6</v>
      </c>
      <c r="F8" s="191"/>
      <c r="G8" s="51" t="s">
        <v>150</v>
      </c>
      <c r="H8" s="1">
        <v>10</v>
      </c>
      <c r="I8" s="54">
        <f>(H8*$C$2)/1000</f>
        <v>3.5</v>
      </c>
      <c r="J8" s="190"/>
      <c r="K8" s="55" t="s">
        <v>151</v>
      </c>
      <c r="L8" s="53">
        <v>40</v>
      </c>
      <c r="M8" s="54">
        <f>(L8*$C$2)/1000</f>
        <v>14</v>
      </c>
      <c r="N8" s="191"/>
      <c r="O8" s="55" t="s">
        <v>152</v>
      </c>
      <c r="P8" s="58">
        <v>2</v>
      </c>
      <c r="Q8" s="54" t="s">
        <v>108</v>
      </c>
      <c r="R8" s="191"/>
      <c r="S8" s="59"/>
      <c r="T8" s="60"/>
      <c r="U8" s="60"/>
    </row>
    <row r="9" spans="1:21" ht="16.2">
      <c r="A9" s="189"/>
      <c r="B9" s="190"/>
      <c r="C9" s="55" t="s">
        <v>153</v>
      </c>
      <c r="D9" s="60">
        <v>12</v>
      </c>
      <c r="E9" s="54">
        <f>(D9*$C$2)/1000</f>
        <v>4.2</v>
      </c>
      <c r="F9" s="191"/>
      <c r="G9" s="51" t="s">
        <v>154</v>
      </c>
      <c r="H9" s="1">
        <v>1</v>
      </c>
      <c r="I9" s="54" t="s">
        <v>108</v>
      </c>
      <c r="J9" s="190"/>
      <c r="K9" s="59" t="s">
        <v>106</v>
      </c>
      <c r="L9" s="60">
        <v>10</v>
      </c>
      <c r="M9" s="54">
        <f>(L9*$C$2)/1000</f>
        <v>3.5</v>
      </c>
      <c r="N9" s="191"/>
      <c r="O9" s="55" t="s">
        <v>155</v>
      </c>
      <c r="P9" s="61" t="s">
        <v>51</v>
      </c>
      <c r="Q9" s="61" t="s">
        <v>122</v>
      </c>
      <c r="R9" s="191"/>
      <c r="S9" s="59"/>
      <c r="T9" s="60"/>
      <c r="U9" s="60"/>
    </row>
    <row r="10" spans="1:21" ht="16.2">
      <c r="A10" s="189"/>
      <c r="B10" s="190"/>
      <c r="C10" s="55" t="s">
        <v>156</v>
      </c>
      <c r="D10" s="55">
        <v>8</v>
      </c>
      <c r="E10" s="54">
        <f>(D10*$C$2)/1000</f>
        <v>2.8</v>
      </c>
      <c r="F10" s="191"/>
      <c r="G10" s="51"/>
      <c r="H10" s="83"/>
      <c r="I10" s="55"/>
      <c r="J10" s="190"/>
      <c r="K10" s="59" t="s">
        <v>158</v>
      </c>
      <c r="L10" s="60">
        <v>1</v>
      </c>
      <c r="M10" s="54" t="s">
        <v>108</v>
      </c>
      <c r="N10" s="191"/>
      <c r="O10" s="62"/>
      <c r="P10" s="58"/>
      <c r="Q10" s="54"/>
      <c r="R10" s="191"/>
      <c r="S10" s="59"/>
      <c r="T10" s="60"/>
      <c r="U10" s="60"/>
    </row>
    <row r="11" spans="1:21" ht="16.2">
      <c r="A11" s="189"/>
      <c r="B11" s="190"/>
      <c r="C11" s="55" t="s">
        <v>159</v>
      </c>
      <c r="D11" s="55" t="s">
        <v>51</v>
      </c>
      <c r="E11" s="55" t="s">
        <v>122</v>
      </c>
      <c r="F11" s="191"/>
      <c r="G11" s="51"/>
      <c r="H11" s="1"/>
      <c r="I11" s="55"/>
      <c r="J11" s="190"/>
      <c r="K11" s="55" t="s">
        <v>160</v>
      </c>
      <c r="L11" s="53" t="s">
        <v>272</v>
      </c>
      <c r="M11" s="55" t="s">
        <v>108</v>
      </c>
      <c r="N11" s="191"/>
      <c r="O11" s="62"/>
      <c r="P11" s="58"/>
      <c r="Q11" s="1"/>
      <c r="R11" s="191"/>
      <c r="S11" s="63"/>
      <c r="T11" s="55"/>
      <c r="U11" s="53"/>
    </row>
    <row r="12" spans="1:21" ht="16.2">
      <c r="A12" s="189"/>
      <c r="B12" s="190"/>
      <c r="C12" s="55"/>
      <c r="D12" s="55"/>
      <c r="E12" s="55"/>
      <c r="F12" s="191"/>
      <c r="G12" s="51"/>
      <c r="H12" s="1"/>
      <c r="I12" s="54"/>
      <c r="J12" s="190"/>
      <c r="K12" s="55"/>
      <c r="L12" s="53"/>
      <c r="M12" s="55"/>
      <c r="N12" s="191"/>
      <c r="O12" s="51"/>
      <c r="P12" s="51"/>
      <c r="Q12" s="1"/>
      <c r="R12" s="191"/>
      <c r="S12" s="63"/>
      <c r="T12" s="55"/>
      <c r="U12" s="53"/>
    </row>
    <row r="13" spans="1:21" ht="16.5" customHeight="1">
      <c r="A13" s="189" t="s">
        <v>110</v>
      </c>
      <c r="B13" s="197" t="s">
        <v>23</v>
      </c>
      <c r="C13" s="62" t="s">
        <v>150</v>
      </c>
      <c r="D13" s="65">
        <v>50</v>
      </c>
      <c r="E13" s="54">
        <f>(D13*$C$2)/1000</f>
        <v>17.5</v>
      </c>
      <c r="F13" s="191" t="s">
        <v>27</v>
      </c>
      <c r="G13" s="55" t="s">
        <v>161</v>
      </c>
      <c r="H13" s="53">
        <v>70</v>
      </c>
      <c r="I13" s="54">
        <f>(H13*$C$2)/1000</f>
        <v>24.5</v>
      </c>
      <c r="J13" s="198" t="s">
        <v>269</v>
      </c>
      <c r="K13" s="148" t="s">
        <v>269</v>
      </c>
      <c r="L13" s="148">
        <v>30</v>
      </c>
      <c r="M13" s="147" t="s">
        <v>270</v>
      </c>
      <c r="N13" s="191" t="s">
        <v>38</v>
      </c>
      <c r="O13" s="51" t="s">
        <v>162</v>
      </c>
      <c r="P13" s="1">
        <v>15</v>
      </c>
      <c r="Q13" s="54">
        <f>(P13*$C$2)/1000</f>
        <v>5.25</v>
      </c>
      <c r="R13" s="191" t="s">
        <v>41</v>
      </c>
      <c r="S13" s="55" t="s">
        <v>163</v>
      </c>
      <c r="T13" s="1">
        <v>15</v>
      </c>
      <c r="U13" s="54">
        <f>(T13*$C$2)/1000</f>
        <v>5.25</v>
      </c>
    </row>
    <row r="14" spans="1:21" ht="16.5" customHeight="1">
      <c r="A14" s="189"/>
      <c r="B14" s="197"/>
      <c r="C14" s="70" t="s">
        <v>164</v>
      </c>
      <c r="D14" s="58">
        <v>23</v>
      </c>
      <c r="E14" s="54">
        <f>(D14*$C$2)/1000</f>
        <v>8.0500000000000007</v>
      </c>
      <c r="F14" s="191"/>
      <c r="G14" s="55" t="s">
        <v>165</v>
      </c>
      <c r="H14" s="53">
        <v>3</v>
      </c>
      <c r="I14" s="64">
        <f>(H14*$C$2)/1000</f>
        <v>1.05</v>
      </c>
      <c r="J14" s="198"/>
      <c r="K14" s="148" t="s">
        <v>271</v>
      </c>
      <c r="L14" s="149" t="s">
        <v>272</v>
      </c>
      <c r="M14" s="148" t="s">
        <v>108</v>
      </c>
      <c r="N14" s="191"/>
      <c r="O14" s="51" t="s">
        <v>165</v>
      </c>
      <c r="P14" s="1">
        <v>5</v>
      </c>
      <c r="Q14" s="54">
        <f>(P14*$C$2)/1000</f>
        <v>1.75</v>
      </c>
      <c r="R14" s="191"/>
      <c r="S14" s="51" t="s">
        <v>166</v>
      </c>
      <c r="T14" s="1">
        <v>2</v>
      </c>
      <c r="U14" s="54" t="s">
        <v>108</v>
      </c>
    </row>
    <row r="15" spans="1:21" ht="16.2">
      <c r="A15" s="189"/>
      <c r="B15" s="197"/>
      <c r="C15" s="62"/>
      <c r="D15" s="65"/>
      <c r="E15" s="84"/>
      <c r="F15" s="191"/>
      <c r="G15" s="55" t="s">
        <v>167</v>
      </c>
      <c r="H15" s="53">
        <v>3</v>
      </c>
      <c r="I15" s="64">
        <f>(H15*$C$2)/1000</f>
        <v>1.05</v>
      </c>
      <c r="J15" s="198"/>
      <c r="K15" s="149"/>
      <c r="L15" s="148"/>
      <c r="M15" s="147"/>
      <c r="N15" s="191"/>
      <c r="O15" s="51" t="s">
        <v>151</v>
      </c>
      <c r="P15" s="1">
        <v>50</v>
      </c>
      <c r="Q15" s="54">
        <f>(P15*$C$2)/1000</f>
        <v>17.5</v>
      </c>
      <c r="R15" s="191"/>
      <c r="S15" s="51" t="s">
        <v>168</v>
      </c>
      <c r="T15" s="1">
        <v>45</v>
      </c>
      <c r="U15" s="54">
        <f>(T15*$C$2)/1000</f>
        <v>15.75</v>
      </c>
    </row>
    <row r="16" spans="1:21" ht="16.2">
      <c r="A16" s="189"/>
      <c r="B16" s="197"/>
      <c r="C16" s="62"/>
      <c r="D16" s="62"/>
      <c r="E16" s="84"/>
      <c r="F16" s="191"/>
      <c r="G16" s="62" t="s">
        <v>105</v>
      </c>
      <c r="H16" s="62">
        <v>10</v>
      </c>
      <c r="I16" s="54">
        <f>(H16*$C$2)/1000</f>
        <v>3.5</v>
      </c>
      <c r="J16" s="198"/>
      <c r="K16" s="148"/>
      <c r="L16" s="148"/>
      <c r="M16" s="147"/>
      <c r="N16" s="191"/>
      <c r="O16" s="51" t="s">
        <v>109</v>
      </c>
      <c r="P16" s="51">
        <v>2</v>
      </c>
      <c r="Q16" s="54" t="s">
        <v>108</v>
      </c>
      <c r="R16" s="191"/>
      <c r="S16" s="51" t="s">
        <v>167</v>
      </c>
      <c r="T16" s="1">
        <v>10</v>
      </c>
      <c r="U16" s="54">
        <f>(T16*$C$2)/1000</f>
        <v>3.5</v>
      </c>
    </row>
    <row r="17" spans="1:21" ht="16.5" customHeight="1">
      <c r="A17" s="189"/>
      <c r="B17" s="197"/>
      <c r="C17" s="62"/>
      <c r="D17" s="65"/>
      <c r="E17" s="84"/>
      <c r="F17" s="191"/>
      <c r="G17" s="62"/>
      <c r="H17" s="65"/>
      <c r="I17" s="65"/>
      <c r="J17" s="198"/>
      <c r="K17" s="153"/>
      <c r="L17" s="153"/>
      <c r="M17" s="153"/>
      <c r="N17" s="191"/>
      <c r="R17" s="191"/>
      <c r="S17" s="51"/>
      <c r="T17" s="1"/>
      <c r="U17" s="51"/>
    </row>
    <row r="18" spans="1:21" ht="16.5" customHeight="1">
      <c r="A18" s="189"/>
      <c r="B18" s="197"/>
      <c r="C18" s="85"/>
      <c r="D18" s="85"/>
      <c r="E18" s="53"/>
      <c r="F18" s="191"/>
      <c r="G18" s="51"/>
      <c r="H18" s="51"/>
      <c r="I18" s="1"/>
      <c r="J18" s="198"/>
      <c r="K18" s="153"/>
      <c r="L18" s="153"/>
      <c r="M18" s="153"/>
      <c r="N18" s="191"/>
      <c r="O18" s="51"/>
      <c r="P18" s="1"/>
      <c r="Q18" s="54"/>
      <c r="R18" s="191"/>
      <c r="S18" s="51"/>
      <c r="T18" s="51"/>
      <c r="U18" s="1"/>
    </row>
    <row r="19" spans="1:21" ht="16.5" customHeight="1">
      <c r="A19" s="189" t="s">
        <v>116</v>
      </c>
      <c r="B19" s="191" t="s">
        <v>28</v>
      </c>
      <c r="C19" s="51" t="s">
        <v>28</v>
      </c>
      <c r="D19" s="1">
        <v>75</v>
      </c>
      <c r="E19" s="54">
        <f>(D19*$C$2)/1000</f>
        <v>26.25</v>
      </c>
      <c r="F19" s="191" t="s">
        <v>28</v>
      </c>
      <c r="G19" s="51" t="s">
        <v>28</v>
      </c>
      <c r="H19" s="1">
        <v>75</v>
      </c>
      <c r="I19" s="54">
        <f>(H19*$C$2)/1000</f>
        <v>26.25</v>
      </c>
      <c r="J19" s="191"/>
      <c r="K19" s="51"/>
      <c r="L19" s="1"/>
      <c r="M19" s="54"/>
      <c r="N19" s="191" t="s">
        <v>28</v>
      </c>
      <c r="O19" s="51" t="s">
        <v>28</v>
      </c>
      <c r="P19" s="1">
        <v>75</v>
      </c>
      <c r="Q19" s="54">
        <f>(P19*$C$2)/1000</f>
        <v>26.25</v>
      </c>
      <c r="R19" s="191" t="s">
        <v>28</v>
      </c>
      <c r="S19" s="51" t="s">
        <v>28</v>
      </c>
      <c r="T19" s="1">
        <v>75</v>
      </c>
      <c r="U19" s="54">
        <f>(T19*$C$2)/1000</f>
        <v>26.25</v>
      </c>
    </row>
    <row r="20" spans="1:21" ht="16.2">
      <c r="A20" s="189"/>
      <c r="B20" s="191"/>
      <c r="C20" s="67"/>
      <c r="D20" s="1"/>
      <c r="E20" s="86"/>
      <c r="F20" s="191"/>
      <c r="G20" s="67"/>
      <c r="H20" s="1"/>
      <c r="I20" s="86"/>
      <c r="J20" s="191"/>
      <c r="K20" s="67"/>
      <c r="L20" s="1"/>
      <c r="M20" s="86"/>
      <c r="N20" s="191"/>
      <c r="O20" s="67"/>
      <c r="P20" s="1"/>
      <c r="Q20" s="86"/>
      <c r="R20" s="191"/>
      <c r="S20" s="67"/>
      <c r="T20" s="1"/>
      <c r="U20" s="86"/>
    </row>
    <row r="21" spans="1:21" ht="16.2">
      <c r="A21" s="189"/>
      <c r="B21" s="191"/>
      <c r="C21" s="67"/>
      <c r="D21" s="1"/>
      <c r="E21" s="54"/>
      <c r="F21" s="191"/>
      <c r="G21" s="67"/>
      <c r="H21" s="1"/>
      <c r="I21" s="54"/>
      <c r="J21" s="191"/>
      <c r="K21" s="67"/>
      <c r="L21" s="1"/>
      <c r="M21" s="54"/>
      <c r="N21" s="191"/>
      <c r="O21" s="67"/>
      <c r="P21" s="1"/>
      <c r="Q21" s="54"/>
      <c r="R21" s="191"/>
      <c r="S21" s="67"/>
      <c r="T21" s="1"/>
      <c r="U21" s="54"/>
    </row>
    <row r="22" spans="1:21" ht="16.5" customHeight="1">
      <c r="A22" s="189"/>
      <c r="B22" s="191"/>
      <c r="C22" s="67"/>
      <c r="D22" s="51"/>
      <c r="E22" s="54"/>
      <c r="F22" s="191"/>
      <c r="G22" s="67"/>
      <c r="H22" s="51"/>
      <c r="I22" s="54"/>
      <c r="J22" s="191"/>
      <c r="K22" s="67"/>
      <c r="L22" s="51"/>
      <c r="M22" s="54"/>
      <c r="N22" s="191"/>
      <c r="O22" s="67"/>
      <c r="P22" s="51"/>
      <c r="Q22" s="54"/>
      <c r="R22" s="191"/>
      <c r="S22" s="67"/>
      <c r="T22" s="51"/>
      <c r="U22" s="54"/>
    </row>
    <row r="23" spans="1:21" ht="16.5" customHeight="1">
      <c r="A23" s="189"/>
      <c r="B23" s="191"/>
      <c r="C23" s="1"/>
      <c r="D23" s="1"/>
      <c r="E23" s="54"/>
      <c r="F23" s="191"/>
      <c r="G23" s="1"/>
      <c r="H23" s="1"/>
      <c r="I23" s="54"/>
      <c r="J23" s="191"/>
      <c r="K23" s="1"/>
      <c r="L23" s="1"/>
      <c r="M23" s="54"/>
      <c r="N23" s="191"/>
      <c r="O23" s="1"/>
      <c r="P23" s="1"/>
      <c r="Q23" s="54"/>
      <c r="R23" s="191"/>
      <c r="S23" s="1"/>
      <c r="T23" s="1"/>
      <c r="U23" s="54"/>
    </row>
    <row r="24" spans="1:21" ht="16.5" customHeight="1">
      <c r="A24" s="188" t="s">
        <v>117</v>
      </c>
      <c r="B24" s="190" t="s">
        <v>24</v>
      </c>
      <c r="C24" s="55" t="s">
        <v>161</v>
      </c>
      <c r="D24" s="55">
        <v>25</v>
      </c>
      <c r="E24" s="54">
        <f>(D24*$C$2)/1000</f>
        <v>8.75</v>
      </c>
      <c r="F24" s="199" t="s">
        <v>29</v>
      </c>
      <c r="G24" s="87" t="s">
        <v>170</v>
      </c>
      <c r="H24" s="83">
        <v>3</v>
      </c>
      <c r="I24" s="64">
        <f>(H24*$C$2)/1000</f>
        <v>1.05</v>
      </c>
      <c r="J24" s="190" t="s">
        <v>34</v>
      </c>
      <c r="K24" s="55" t="s">
        <v>168</v>
      </c>
      <c r="L24" s="53">
        <v>20</v>
      </c>
      <c r="M24" s="54">
        <f>(L24*$C$2)/1000</f>
        <v>7</v>
      </c>
      <c r="N24" s="190" t="s">
        <v>39</v>
      </c>
      <c r="O24" s="55" t="s">
        <v>171</v>
      </c>
      <c r="P24" s="53">
        <v>30</v>
      </c>
      <c r="Q24" s="54">
        <f>(P24*$C$2)/1000</f>
        <v>10.5</v>
      </c>
      <c r="R24" s="190" t="s">
        <v>42</v>
      </c>
      <c r="S24" s="51" t="s">
        <v>151</v>
      </c>
      <c r="T24" s="61">
        <v>20</v>
      </c>
      <c r="U24" s="54">
        <f>(T24*$C$2)/1000</f>
        <v>7</v>
      </c>
    </row>
    <row r="25" spans="1:21" ht="16.2">
      <c r="A25" s="188"/>
      <c r="B25" s="190"/>
      <c r="C25" s="55" t="s">
        <v>172</v>
      </c>
      <c r="D25" s="53" t="s">
        <v>51</v>
      </c>
      <c r="E25" s="55" t="s">
        <v>108</v>
      </c>
      <c r="F25" s="199"/>
      <c r="G25" s="88" t="s">
        <v>173</v>
      </c>
      <c r="H25" s="83">
        <v>1</v>
      </c>
      <c r="I25" s="55" t="s">
        <v>108</v>
      </c>
      <c r="J25" s="190"/>
      <c r="K25" s="63" t="s">
        <v>167</v>
      </c>
      <c r="L25" s="53">
        <v>5</v>
      </c>
      <c r="M25" s="54">
        <f>(L25*$C$2)/1000</f>
        <v>1.75</v>
      </c>
      <c r="N25" s="190"/>
      <c r="O25" s="55" t="s">
        <v>174</v>
      </c>
      <c r="P25" s="53">
        <v>2</v>
      </c>
      <c r="Q25" s="54" t="s">
        <v>108</v>
      </c>
      <c r="R25" s="190"/>
      <c r="S25" s="55" t="s">
        <v>175</v>
      </c>
      <c r="T25" s="53">
        <v>8</v>
      </c>
      <c r="U25" s="54">
        <f>(T25*$C$2)/1000</f>
        <v>2.8</v>
      </c>
    </row>
    <row r="26" spans="1:21" ht="16.2">
      <c r="A26" s="188"/>
      <c r="B26" s="190"/>
      <c r="C26" s="55"/>
      <c r="D26" s="53"/>
      <c r="E26" s="54"/>
      <c r="F26" s="199"/>
      <c r="G26" s="51" t="s">
        <v>146</v>
      </c>
      <c r="H26" s="1">
        <v>5</v>
      </c>
      <c r="I26" s="54">
        <f>(H26*$C$2)/1000</f>
        <v>1.75</v>
      </c>
      <c r="J26" s="190"/>
      <c r="K26" s="55" t="s">
        <v>176</v>
      </c>
      <c r="L26" s="53">
        <v>10</v>
      </c>
      <c r="M26" s="54">
        <f>(L26*$C$2)/1000</f>
        <v>3.5</v>
      </c>
      <c r="N26" s="190"/>
      <c r="O26" s="55" t="s">
        <v>177</v>
      </c>
      <c r="P26" s="53">
        <v>2</v>
      </c>
      <c r="Q26" s="54" t="s">
        <v>108</v>
      </c>
      <c r="R26" s="190"/>
      <c r="S26" s="55" t="s">
        <v>178</v>
      </c>
      <c r="T26" s="53" t="s">
        <v>51</v>
      </c>
      <c r="U26" s="55" t="s">
        <v>108</v>
      </c>
    </row>
    <row r="27" spans="1:21" ht="16.2">
      <c r="A27" s="188"/>
      <c r="B27" s="190"/>
      <c r="C27" s="55"/>
      <c r="D27" s="53"/>
      <c r="E27" s="55"/>
      <c r="F27" s="199"/>
      <c r="G27" s="88"/>
      <c r="H27" s="83"/>
      <c r="I27" s="83"/>
      <c r="J27" s="190"/>
      <c r="K27" s="53" t="s">
        <v>179</v>
      </c>
      <c r="L27" s="53" t="s">
        <v>51</v>
      </c>
      <c r="M27" s="55" t="s">
        <v>108</v>
      </c>
      <c r="N27" s="190"/>
      <c r="O27" s="55" t="s">
        <v>179</v>
      </c>
      <c r="P27" s="51">
        <v>2</v>
      </c>
      <c r="Q27" s="54" t="s">
        <v>108</v>
      </c>
      <c r="R27" s="190"/>
      <c r="S27" s="55"/>
      <c r="T27" s="53"/>
      <c r="U27" s="55"/>
    </row>
    <row r="28" spans="1:21" ht="16.2">
      <c r="A28" s="188"/>
      <c r="B28" s="190"/>
      <c r="C28" s="55"/>
      <c r="D28" s="53"/>
      <c r="E28" s="55"/>
      <c r="F28" s="199"/>
      <c r="G28" s="88"/>
      <c r="H28" s="83"/>
      <c r="I28" s="83"/>
      <c r="J28" s="190"/>
      <c r="K28" s="53"/>
      <c r="L28" s="53"/>
      <c r="M28" s="53"/>
      <c r="N28" s="190"/>
      <c r="O28" s="53"/>
      <c r="P28" s="53"/>
      <c r="Q28" s="53"/>
      <c r="R28" s="190"/>
      <c r="S28" s="55"/>
      <c r="T28" s="53"/>
      <c r="U28" s="55"/>
    </row>
    <row r="29" spans="1:21" ht="16.2">
      <c r="A29" s="188" t="s">
        <v>123</v>
      </c>
      <c r="B29" s="188"/>
      <c r="C29" s="139" t="s">
        <v>288</v>
      </c>
      <c r="D29" s="1"/>
      <c r="E29" s="140" t="s">
        <v>289</v>
      </c>
      <c r="F29" s="53" t="s">
        <v>7</v>
      </c>
      <c r="G29" s="70" t="s">
        <v>7</v>
      </c>
      <c r="H29" s="70" t="s">
        <v>51</v>
      </c>
      <c r="I29" s="53" t="s">
        <v>180</v>
      </c>
      <c r="J29" s="1" t="s">
        <v>124</v>
      </c>
      <c r="K29" s="55"/>
      <c r="L29" s="55"/>
      <c r="M29" s="54"/>
      <c r="N29" s="53" t="s">
        <v>7</v>
      </c>
      <c r="O29" s="70" t="s">
        <v>7</v>
      </c>
      <c r="P29" s="70" t="s">
        <v>51</v>
      </c>
      <c r="Q29" s="53" t="s">
        <v>180</v>
      </c>
      <c r="R29" s="70"/>
      <c r="S29" s="139" t="s">
        <v>287</v>
      </c>
      <c r="T29" s="55"/>
      <c r="U29" s="141" t="s">
        <v>290</v>
      </c>
    </row>
    <row r="30" spans="1:21" ht="16.2">
      <c r="A30" s="188" t="s">
        <v>125</v>
      </c>
      <c r="B30" s="188"/>
      <c r="C30" s="1"/>
      <c r="D30" s="51"/>
      <c r="E30" s="1"/>
      <c r="F30" s="1" t="s">
        <v>125</v>
      </c>
      <c r="G30" s="1"/>
      <c r="H30" s="51"/>
      <c r="I30" s="1"/>
      <c r="J30" s="1" t="s">
        <v>125</v>
      </c>
      <c r="K30" s="1"/>
      <c r="L30" s="51"/>
      <c r="M30" s="1"/>
      <c r="N30" s="1" t="s">
        <v>125</v>
      </c>
      <c r="O30" s="1"/>
      <c r="P30" s="51"/>
      <c r="Q30" s="1"/>
      <c r="R30" s="1" t="s">
        <v>125</v>
      </c>
      <c r="S30" s="1"/>
      <c r="T30" s="51"/>
      <c r="U30" s="1"/>
    </row>
    <row r="31" spans="1:21" ht="16.5" customHeight="1">
      <c r="A31" s="194" t="s">
        <v>126</v>
      </c>
      <c r="B31" s="195" t="s">
        <v>127</v>
      </c>
      <c r="C31" s="195"/>
      <c r="D31" s="55">
        <v>3</v>
      </c>
      <c r="E31" s="72">
        <f>D31*45</f>
        <v>135</v>
      </c>
      <c r="F31" s="195" t="s">
        <v>127</v>
      </c>
      <c r="G31" s="195"/>
      <c r="H31" s="51">
        <v>3</v>
      </c>
      <c r="I31" s="73">
        <f>H31*45</f>
        <v>135</v>
      </c>
      <c r="J31" s="195" t="s">
        <v>127</v>
      </c>
      <c r="K31" s="195"/>
      <c r="L31" s="51">
        <v>4</v>
      </c>
      <c r="M31" s="73">
        <f>L31*45</f>
        <v>180</v>
      </c>
      <c r="N31" s="195" t="s">
        <v>127</v>
      </c>
      <c r="O31" s="195"/>
      <c r="P31" s="51">
        <v>3</v>
      </c>
      <c r="Q31" s="73">
        <f>P31*45</f>
        <v>135</v>
      </c>
      <c r="R31" s="195" t="s">
        <v>127</v>
      </c>
      <c r="S31" s="195"/>
      <c r="T31" s="51">
        <v>3</v>
      </c>
      <c r="U31" s="73">
        <f>T31*45</f>
        <v>135</v>
      </c>
    </row>
    <row r="32" spans="1:21" ht="16.5" customHeight="1">
      <c r="A32" s="194"/>
      <c r="B32" s="71" t="s">
        <v>128</v>
      </c>
      <c r="C32" s="71"/>
      <c r="D32" s="55">
        <v>5.2</v>
      </c>
      <c r="E32" s="74">
        <f>D32*70</f>
        <v>364</v>
      </c>
      <c r="F32" s="195" t="s">
        <v>128</v>
      </c>
      <c r="G32" s="195"/>
      <c r="H32" s="51">
        <v>5.2</v>
      </c>
      <c r="I32" s="75">
        <f>H32*70</f>
        <v>364</v>
      </c>
      <c r="J32" s="195" t="s">
        <v>128</v>
      </c>
      <c r="K32" s="195"/>
      <c r="L32" s="51">
        <v>4</v>
      </c>
      <c r="M32" s="75">
        <f>L32*70</f>
        <v>280</v>
      </c>
      <c r="N32" s="195" t="s">
        <v>128</v>
      </c>
      <c r="O32" s="195"/>
      <c r="P32" s="51">
        <v>5</v>
      </c>
      <c r="Q32" s="75">
        <f>P32*70</f>
        <v>350</v>
      </c>
      <c r="R32" s="195" t="s">
        <v>128</v>
      </c>
      <c r="S32" s="195"/>
      <c r="T32" s="51">
        <v>5</v>
      </c>
      <c r="U32" s="75">
        <f>T32*70</f>
        <v>350</v>
      </c>
    </row>
    <row r="33" spans="1:21" ht="16.2">
      <c r="A33" s="194"/>
      <c r="B33" s="71" t="s">
        <v>129</v>
      </c>
      <c r="C33" s="71"/>
      <c r="D33" s="55">
        <v>2.5</v>
      </c>
      <c r="E33" s="72">
        <f>D33*75</f>
        <v>187.5</v>
      </c>
      <c r="F33" s="195" t="s">
        <v>129</v>
      </c>
      <c r="G33" s="195"/>
      <c r="H33" s="51">
        <v>2.5</v>
      </c>
      <c r="I33" s="75">
        <f>H33*75</f>
        <v>187.5</v>
      </c>
      <c r="J33" s="195" t="s">
        <v>129</v>
      </c>
      <c r="K33" s="195"/>
      <c r="L33" s="51">
        <v>2.5</v>
      </c>
      <c r="M33" s="75">
        <f>L33*75</f>
        <v>187.5</v>
      </c>
      <c r="N33" s="195" t="s">
        <v>129</v>
      </c>
      <c r="O33" s="195"/>
      <c r="P33" s="51">
        <v>2.5</v>
      </c>
      <c r="Q33" s="75">
        <f>P33*75</f>
        <v>187.5</v>
      </c>
      <c r="R33" s="195" t="s">
        <v>129</v>
      </c>
      <c r="S33" s="195"/>
      <c r="T33" s="51">
        <v>2.5</v>
      </c>
      <c r="U33" s="75">
        <f>T33*75</f>
        <v>187.5</v>
      </c>
    </row>
    <row r="34" spans="1:21" ht="16.2">
      <c r="A34" s="194"/>
      <c r="B34" s="71" t="s">
        <v>130</v>
      </c>
      <c r="C34" s="71"/>
      <c r="D34" s="55">
        <v>1.7</v>
      </c>
      <c r="E34" s="74">
        <f>D34*25</f>
        <v>42.5</v>
      </c>
      <c r="F34" s="195" t="s">
        <v>130</v>
      </c>
      <c r="G34" s="195"/>
      <c r="H34" s="51">
        <v>1.5</v>
      </c>
      <c r="I34" s="75">
        <f>H34*25</f>
        <v>37.5</v>
      </c>
      <c r="J34" s="195" t="s">
        <v>130</v>
      </c>
      <c r="K34" s="195"/>
      <c r="L34" s="51">
        <v>1.5</v>
      </c>
      <c r="M34" s="75">
        <f>L34*25</f>
        <v>37.5</v>
      </c>
      <c r="N34" s="195" t="s">
        <v>130</v>
      </c>
      <c r="O34" s="195"/>
      <c r="P34" s="51">
        <v>1.6</v>
      </c>
      <c r="Q34" s="75">
        <f>P34*25</f>
        <v>40</v>
      </c>
      <c r="R34" s="195" t="s">
        <v>130</v>
      </c>
      <c r="S34" s="195"/>
      <c r="T34" s="51">
        <v>1.5</v>
      </c>
      <c r="U34" s="75">
        <f>T34*25</f>
        <v>37.5</v>
      </c>
    </row>
    <row r="35" spans="1:21" ht="16.2">
      <c r="A35" s="194"/>
      <c r="B35" s="71" t="s">
        <v>131</v>
      </c>
      <c r="C35" s="71"/>
      <c r="D35" s="53">
        <v>0</v>
      </c>
      <c r="E35" s="72">
        <f>D35*60</f>
        <v>0</v>
      </c>
      <c r="F35" s="195" t="s">
        <v>131</v>
      </c>
      <c r="G35" s="195"/>
      <c r="H35" s="1">
        <v>1</v>
      </c>
      <c r="I35" s="75">
        <f>H35*60</f>
        <v>60</v>
      </c>
      <c r="J35" s="195" t="s">
        <v>131</v>
      </c>
      <c r="K35" s="195"/>
      <c r="L35" s="1">
        <v>0</v>
      </c>
      <c r="M35" s="75">
        <f>L35*60</f>
        <v>0</v>
      </c>
      <c r="N35" s="195" t="s">
        <v>131</v>
      </c>
      <c r="O35" s="195"/>
      <c r="P35" s="1">
        <v>1</v>
      </c>
      <c r="Q35" s="75">
        <f>P35*60</f>
        <v>60</v>
      </c>
      <c r="R35" s="195" t="s">
        <v>131</v>
      </c>
      <c r="S35" s="195"/>
      <c r="T35" s="1">
        <v>0</v>
      </c>
      <c r="U35" s="75">
        <f>T35*60</f>
        <v>0</v>
      </c>
    </row>
    <row r="36" spans="1:21" ht="16.2">
      <c r="A36" s="194"/>
      <c r="B36" s="71" t="s">
        <v>132</v>
      </c>
      <c r="C36" s="71"/>
      <c r="D36" s="53">
        <v>0</v>
      </c>
      <c r="E36" s="72">
        <v>0</v>
      </c>
      <c r="F36" s="71" t="s">
        <v>132</v>
      </c>
      <c r="G36" s="71"/>
      <c r="H36" s="1">
        <v>0</v>
      </c>
      <c r="I36" s="73">
        <v>0</v>
      </c>
      <c r="J36" s="71" t="s">
        <v>132</v>
      </c>
      <c r="K36" s="71"/>
      <c r="L36" s="1">
        <v>0</v>
      </c>
      <c r="M36" s="73">
        <f>L36*120</f>
        <v>0</v>
      </c>
      <c r="N36" s="71" t="s">
        <v>132</v>
      </c>
      <c r="O36" s="71"/>
      <c r="P36" s="1">
        <v>0</v>
      </c>
      <c r="Q36" s="73">
        <v>0</v>
      </c>
      <c r="R36" s="71" t="s">
        <v>132</v>
      </c>
      <c r="S36" s="71"/>
      <c r="T36" s="1">
        <v>0</v>
      </c>
      <c r="U36" s="73">
        <f>T36*120</f>
        <v>0</v>
      </c>
    </row>
    <row r="37" spans="1:21" s="79" customFormat="1" ht="16.2">
      <c r="A37" s="76"/>
      <c r="B37" s="195" t="s">
        <v>133</v>
      </c>
      <c r="C37" s="195"/>
      <c r="D37" s="77"/>
      <c r="E37" s="74">
        <f>SUM(E31:E35)</f>
        <v>729</v>
      </c>
      <c r="F37" s="195" t="s">
        <v>133</v>
      </c>
      <c r="G37" s="195"/>
      <c r="H37" s="78"/>
      <c r="I37" s="75">
        <f>SUM(I31:I35)</f>
        <v>784</v>
      </c>
      <c r="J37" s="195" t="s">
        <v>133</v>
      </c>
      <c r="K37" s="195"/>
      <c r="L37" s="78"/>
      <c r="M37" s="75">
        <f>SUM(M31:M36)</f>
        <v>685</v>
      </c>
      <c r="N37" s="195" t="s">
        <v>133</v>
      </c>
      <c r="O37" s="195"/>
      <c r="P37" s="78"/>
      <c r="Q37" s="75">
        <f>SUM(Q31:Q36)</f>
        <v>772.5</v>
      </c>
      <c r="R37" s="195" t="s">
        <v>133</v>
      </c>
      <c r="S37" s="195"/>
      <c r="T37" s="78"/>
      <c r="U37" s="75">
        <f>SUM(U31:U36)</f>
        <v>710</v>
      </c>
    </row>
    <row r="38" spans="1:21" ht="16.2">
      <c r="A38" s="49"/>
      <c r="B38" s="49" t="s">
        <v>134</v>
      </c>
      <c r="C38" s="49"/>
      <c r="D38" s="49"/>
      <c r="E38" s="49"/>
      <c r="F38" s="49"/>
      <c r="G38" s="49"/>
      <c r="H38" s="49" t="s">
        <v>181</v>
      </c>
      <c r="I38" s="49"/>
      <c r="J38" s="49"/>
      <c r="K38" s="49"/>
      <c r="L38" s="49"/>
      <c r="M38" s="49"/>
      <c r="N38" s="49"/>
      <c r="O38" s="49"/>
      <c r="P38" s="49" t="s">
        <v>135</v>
      </c>
      <c r="Q38" s="49"/>
    </row>
    <row r="39" spans="1:21" ht="31.8">
      <c r="A39" s="80" t="s">
        <v>136</v>
      </c>
      <c r="B39" s="80"/>
      <c r="C39" s="80"/>
      <c r="D39" s="80"/>
      <c r="E39" s="80"/>
      <c r="F39" s="80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</row>
    <row r="40" spans="1:21" ht="16.2">
      <c r="A40" s="80" t="s">
        <v>137</v>
      </c>
      <c r="B40" s="80"/>
      <c r="C40" s="80"/>
      <c r="D40" s="80"/>
      <c r="E40" s="80"/>
      <c r="F40" s="80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</row>
    <row r="41" spans="1:21" ht="16.2">
      <c r="A41" s="80" t="s">
        <v>258</v>
      </c>
      <c r="B41" s="80"/>
      <c r="C41" s="80"/>
      <c r="D41" s="80"/>
      <c r="E41" s="80"/>
      <c r="F41" s="80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</row>
    <row r="47" spans="1:21" ht="16.5" customHeight="1"/>
  </sheetData>
  <mergeCells count="64">
    <mergeCell ref="F35:G35"/>
    <mergeCell ref="J35:K35"/>
    <mergeCell ref="N35:O35"/>
    <mergeCell ref="R35:S35"/>
    <mergeCell ref="B37:C37"/>
    <mergeCell ref="F37:G37"/>
    <mergeCell ref="J37:K37"/>
    <mergeCell ref="N37:O37"/>
    <mergeCell ref="R37:S37"/>
    <mergeCell ref="R33:S33"/>
    <mergeCell ref="F34:G34"/>
    <mergeCell ref="J34:K34"/>
    <mergeCell ref="N34:O34"/>
    <mergeCell ref="R34:S34"/>
    <mergeCell ref="R24:R28"/>
    <mergeCell ref="A29:B29"/>
    <mergeCell ref="A30:B30"/>
    <mergeCell ref="A31:A36"/>
    <mergeCell ref="B31:C31"/>
    <mergeCell ref="F31:G31"/>
    <mergeCell ref="J31:K31"/>
    <mergeCell ref="N31:O31"/>
    <mergeCell ref="R31:S31"/>
    <mergeCell ref="F32:G32"/>
    <mergeCell ref="J32:K32"/>
    <mergeCell ref="N32:O32"/>
    <mergeCell ref="R32:S32"/>
    <mergeCell ref="F33:G33"/>
    <mergeCell ref="J33:K33"/>
    <mergeCell ref="N33:O33"/>
    <mergeCell ref="A24:A28"/>
    <mergeCell ref="B24:B28"/>
    <mergeCell ref="F24:F28"/>
    <mergeCell ref="J24:J28"/>
    <mergeCell ref="N24:N28"/>
    <mergeCell ref="R13:R18"/>
    <mergeCell ref="A19:A23"/>
    <mergeCell ref="B19:B23"/>
    <mergeCell ref="F19:F23"/>
    <mergeCell ref="J19:J23"/>
    <mergeCell ref="N19:N23"/>
    <mergeCell ref="R19:R23"/>
    <mergeCell ref="A13:A18"/>
    <mergeCell ref="B13:B18"/>
    <mergeCell ref="F13:F18"/>
    <mergeCell ref="J13:J18"/>
    <mergeCell ref="N13:N18"/>
    <mergeCell ref="R5:R6"/>
    <mergeCell ref="A7:A12"/>
    <mergeCell ref="B7:B12"/>
    <mergeCell ref="F7:F12"/>
    <mergeCell ref="N7:N12"/>
    <mergeCell ref="R7:R12"/>
    <mergeCell ref="A5:A6"/>
    <mergeCell ref="B5:B6"/>
    <mergeCell ref="F5:F6"/>
    <mergeCell ref="J5:J12"/>
    <mergeCell ref="N5:N6"/>
    <mergeCell ref="A1:U1"/>
    <mergeCell ref="B3:E3"/>
    <mergeCell ref="F3:I3"/>
    <mergeCell ref="J3:M3"/>
    <mergeCell ref="N3:Q3"/>
    <mergeCell ref="R3:U3"/>
  </mergeCells>
  <phoneticPr fontId="39" type="noConversion"/>
  <pageMargins left="0.2" right="0.2" top="0.2" bottom="0.2" header="0.51180555555555496" footer="0.51180555555555496"/>
  <pageSetup paperSize="9" scale="75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8"/>
  <sheetViews>
    <sheetView view="pageBreakPreview" topLeftCell="A10" zoomScale="90" zoomScaleNormal="90" zoomScaleSheetLayoutView="90" zoomScalePageLayoutView="85" workbookViewId="0">
      <selection activeCell="L21" sqref="L21"/>
    </sheetView>
  </sheetViews>
  <sheetFormatPr defaultColWidth="8.796875" defaultRowHeight="14.4"/>
  <cols>
    <col min="1" max="1" width="4.796875" customWidth="1"/>
    <col min="2" max="2" width="6.296875" customWidth="1"/>
    <col min="6" max="6" width="6.296875" customWidth="1"/>
    <col min="10" max="10" width="6.296875" customWidth="1"/>
    <col min="14" max="14" width="6.296875" customWidth="1"/>
    <col min="18" max="18" width="6.296875" customWidth="1"/>
  </cols>
  <sheetData>
    <row r="1" spans="1:28" ht="24.6">
      <c r="A1" s="187" t="s">
        <v>182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8" s="50" customFormat="1" ht="22.2">
      <c r="A2" s="46" t="s">
        <v>93</v>
      </c>
      <c r="B2" s="46"/>
      <c r="C2" s="47">
        <v>350</v>
      </c>
      <c r="D2" s="46" t="s">
        <v>94</v>
      </c>
      <c r="E2" s="46"/>
      <c r="F2" s="46"/>
      <c r="G2" s="48"/>
      <c r="H2" s="48"/>
      <c r="I2" s="48"/>
      <c r="J2" s="48"/>
      <c r="K2" s="48"/>
      <c r="L2" s="49"/>
      <c r="M2" s="49"/>
      <c r="N2" s="49"/>
      <c r="O2" s="49"/>
      <c r="P2" s="49"/>
      <c r="Q2" s="49"/>
      <c r="R2" s="200" t="s">
        <v>286</v>
      </c>
      <c r="S2" s="200"/>
      <c r="T2" s="200"/>
      <c r="U2" s="200"/>
    </row>
    <row r="3" spans="1:28" ht="16.2">
      <c r="A3" s="1" t="s">
        <v>0</v>
      </c>
      <c r="B3" s="188" t="s">
        <v>183</v>
      </c>
      <c r="C3" s="188"/>
      <c r="D3" s="188"/>
      <c r="E3" s="188"/>
      <c r="F3" s="188" t="s">
        <v>184</v>
      </c>
      <c r="G3" s="188"/>
      <c r="H3" s="188"/>
      <c r="I3" s="188"/>
      <c r="J3" s="188" t="s">
        <v>185</v>
      </c>
      <c r="K3" s="188"/>
      <c r="L3" s="188"/>
      <c r="M3" s="188"/>
      <c r="N3" s="188" t="s">
        <v>186</v>
      </c>
      <c r="O3" s="188"/>
      <c r="P3" s="188"/>
      <c r="Q3" s="188"/>
      <c r="R3" s="188" t="s">
        <v>187</v>
      </c>
      <c r="S3" s="188"/>
      <c r="T3" s="188"/>
      <c r="U3" s="188"/>
    </row>
    <row r="4" spans="1:28" ht="16.2">
      <c r="A4" s="1" t="s">
        <v>97</v>
      </c>
      <c r="B4" s="51" t="s">
        <v>98</v>
      </c>
      <c r="C4" s="1" t="s">
        <v>99</v>
      </c>
      <c r="D4" s="52" t="s">
        <v>100</v>
      </c>
      <c r="E4" s="51" t="s">
        <v>101</v>
      </c>
      <c r="F4" s="51" t="s">
        <v>98</v>
      </c>
      <c r="G4" s="1" t="s">
        <v>99</v>
      </c>
      <c r="H4" s="52" t="s">
        <v>100</v>
      </c>
      <c r="I4" s="51" t="s">
        <v>101</v>
      </c>
      <c r="J4" s="51" t="s">
        <v>98</v>
      </c>
      <c r="K4" s="1" t="s">
        <v>99</v>
      </c>
      <c r="L4" s="52" t="s">
        <v>100</v>
      </c>
      <c r="M4" s="51" t="s">
        <v>101</v>
      </c>
      <c r="N4" s="51" t="s">
        <v>98</v>
      </c>
      <c r="O4" s="1" t="s">
        <v>99</v>
      </c>
      <c r="P4" s="52" t="s">
        <v>100</v>
      </c>
      <c r="Q4" s="51" t="s">
        <v>101</v>
      </c>
      <c r="R4" s="51" t="s">
        <v>98</v>
      </c>
      <c r="S4" s="1" t="s">
        <v>99</v>
      </c>
      <c r="T4" s="52" t="s">
        <v>100</v>
      </c>
      <c r="U4" s="51" t="s">
        <v>101</v>
      </c>
    </row>
    <row r="5" spans="1:28" ht="16.5" customHeight="1">
      <c r="A5" s="189" t="s">
        <v>2</v>
      </c>
      <c r="B5" s="188" t="s">
        <v>75</v>
      </c>
      <c r="C5" s="1" t="s">
        <v>102</v>
      </c>
      <c r="D5" s="1">
        <v>100</v>
      </c>
      <c r="E5" s="54">
        <f>(D5*$C$2)/1000</f>
        <v>35</v>
      </c>
      <c r="F5" s="188" t="s">
        <v>16</v>
      </c>
      <c r="G5" s="1" t="s">
        <v>102</v>
      </c>
      <c r="H5" s="1">
        <v>90</v>
      </c>
      <c r="I5" s="54">
        <f>(H5*$C$2)/1000</f>
        <v>31.5</v>
      </c>
      <c r="J5" s="203" t="s">
        <v>274</v>
      </c>
      <c r="K5" s="158" t="s">
        <v>102</v>
      </c>
      <c r="L5" s="158">
        <v>80</v>
      </c>
      <c r="M5" s="159">
        <f t="shared" ref="M5:M12" si="0">(L5*$C$2)/1000</f>
        <v>28</v>
      </c>
      <c r="N5" s="192" t="s">
        <v>36</v>
      </c>
      <c r="O5" s="53" t="s">
        <v>102</v>
      </c>
      <c r="P5" s="53">
        <v>90</v>
      </c>
      <c r="Q5" s="54">
        <f>(P5*$C$2)/1000</f>
        <v>31.5</v>
      </c>
      <c r="R5" s="192" t="s">
        <v>16</v>
      </c>
      <c r="S5" s="53" t="s">
        <v>102</v>
      </c>
      <c r="T5" s="53">
        <v>90</v>
      </c>
      <c r="U5" s="84">
        <v>20</v>
      </c>
    </row>
    <row r="6" spans="1:28" ht="16.2">
      <c r="A6" s="189"/>
      <c r="B6" s="188"/>
      <c r="C6" s="1"/>
      <c r="D6" s="1"/>
      <c r="E6" s="1"/>
      <c r="F6" s="188"/>
      <c r="G6" s="1" t="s">
        <v>103</v>
      </c>
      <c r="H6" s="1">
        <v>10</v>
      </c>
      <c r="I6" s="54">
        <f>(H6*$C$2)/1000</f>
        <v>3.5</v>
      </c>
      <c r="J6" s="203"/>
      <c r="K6" s="158" t="s">
        <v>114</v>
      </c>
      <c r="L6" s="158">
        <v>50</v>
      </c>
      <c r="M6" s="159">
        <f t="shared" si="0"/>
        <v>17.5</v>
      </c>
      <c r="N6" s="192"/>
      <c r="O6" s="53" t="s">
        <v>145</v>
      </c>
      <c r="P6" s="53">
        <v>10</v>
      </c>
      <c r="Q6" s="54">
        <f>(P6*$C$2)/1000</f>
        <v>3.5</v>
      </c>
      <c r="R6" s="192"/>
      <c r="S6" s="53" t="s">
        <v>103</v>
      </c>
      <c r="T6" s="53">
        <v>10</v>
      </c>
      <c r="U6" s="84">
        <v>2</v>
      </c>
    </row>
    <row r="7" spans="1:28" ht="16.5" customHeight="1">
      <c r="A7" s="189" t="s">
        <v>104</v>
      </c>
      <c r="B7" s="201" t="s">
        <v>43</v>
      </c>
      <c r="C7" s="51" t="s">
        <v>118</v>
      </c>
      <c r="D7" s="51">
        <v>100</v>
      </c>
      <c r="E7" s="54">
        <f>(D7*$C$2)/1000</f>
        <v>35</v>
      </c>
      <c r="F7" s="202" t="s">
        <v>273</v>
      </c>
      <c r="G7" s="150" t="s">
        <v>188</v>
      </c>
      <c r="H7" s="151">
        <v>80</v>
      </c>
      <c r="I7" s="152">
        <f>(H7*$C$2)/1000</f>
        <v>28</v>
      </c>
      <c r="J7" s="203"/>
      <c r="K7" s="160" t="s">
        <v>151</v>
      </c>
      <c r="L7" s="158">
        <v>25</v>
      </c>
      <c r="M7" s="159">
        <f t="shared" si="0"/>
        <v>8.75</v>
      </c>
      <c r="N7" s="191" t="s">
        <v>53</v>
      </c>
      <c r="O7" s="139" t="s">
        <v>118</v>
      </c>
      <c r="P7" s="51">
        <v>100</v>
      </c>
      <c r="Q7" s="54">
        <f>(P7*$C$2)/1000</f>
        <v>35</v>
      </c>
      <c r="R7" s="190" t="s">
        <v>190</v>
      </c>
      <c r="S7" s="55" t="s">
        <v>163</v>
      </c>
      <c r="T7" s="53">
        <v>65</v>
      </c>
      <c r="U7" s="84">
        <v>14</v>
      </c>
    </row>
    <row r="8" spans="1:28" ht="16.2">
      <c r="A8" s="189"/>
      <c r="B8" s="201"/>
      <c r="C8" s="51" t="s">
        <v>154</v>
      </c>
      <c r="D8" s="1">
        <v>1</v>
      </c>
      <c r="E8" s="54" t="s">
        <v>108</v>
      </c>
      <c r="F8" s="202"/>
      <c r="G8" s="150" t="s">
        <v>150</v>
      </c>
      <c r="H8" s="151">
        <v>20</v>
      </c>
      <c r="I8" s="152">
        <f t="shared" ref="I8:I9" si="1">(H8*$C$2)/1000</f>
        <v>7</v>
      </c>
      <c r="J8" s="203"/>
      <c r="K8" s="160" t="s">
        <v>275</v>
      </c>
      <c r="L8" s="158">
        <v>20</v>
      </c>
      <c r="M8" s="159">
        <f t="shared" si="0"/>
        <v>7</v>
      </c>
      <c r="N8" s="191"/>
      <c r="O8" s="142" t="s">
        <v>266</v>
      </c>
      <c r="P8" s="58">
        <v>10</v>
      </c>
      <c r="Q8" s="54">
        <f t="shared" ref="Q8:Q10" si="2">(P8*$C$2)/1000</f>
        <v>3.5</v>
      </c>
      <c r="R8" s="190"/>
      <c r="S8" s="142" t="s">
        <v>192</v>
      </c>
      <c r="T8" s="154">
        <v>10</v>
      </c>
      <c r="U8" s="155">
        <v>6</v>
      </c>
    </row>
    <row r="9" spans="1:28" ht="16.5" customHeight="1">
      <c r="A9" s="189"/>
      <c r="B9" s="201"/>
      <c r="C9" s="51" t="s">
        <v>113</v>
      </c>
      <c r="D9" s="1">
        <v>0.5</v>
      </c>
      <c r="E9" s="54" t="s">
        <v>108</v>
      </c>
      <c r="F9" s="202"/>
      <c r="G9" s="150" t="s">
        <v>265</v>
      </c>
      <c r="H9" s="151">
        <v>28</v>
      </c>
      <c r="I9" s="152">
        <f t="shared" si="1"/>
        <v>9.8000000000000007</v>
      </c>
      <c r="J9" s="203"/>
      <c r="K9" s="160" t="s">
        <v>120</v>
      </c>
      <c r="L9" s="158">
        <v>10</v>
      </c>
      <c r="M9" s="159">
        <f t="shared" si="0"/>
        <v>3.5</v>
      </c>
      <c r="N9" s="191"/>
      <c r="O9" s="142" t="s">
        <v>267</v>
      </c>
      <c r="P9" s="61">
        <v>10</v>
      </c>
      <c r="Q9" s="54">
        <f t="shared" si="2"/>
        <v>3.5</v>
      </c>
      <c r="R9" s="190"/>
      <c r="S9" s="55" t="s">
        <v>113</v>
      </c>
      <c r="T9" s="53">
        <v>0.5</v>
      </c>
      <c r="U9" s="84" t="s">
        <v>108</v>
      </c>
    </row>
    <row r="10" spans="1:28" ht="16.2">
      <c r="A10" s="189"/>
      <c r="B10" s="201"/>
      <c r="C10" s="51" t="s">
        <v>179</v>
      </c>
      <c r="D10" s="51">
        <v>2</v>
      </c>
      <c r="E10" s="54" t="s">
        <v>108</v>
      </c>
      <c r="F10" s="202"/>
      <c r="G10" s="150"/>
      <c r="H10" s="151"/>
      <c r="I10" s="152"/>
      <c r="J10" s="203"/>
      <c r="K10" s="160" t="s">
        <v>202</v>
      </c>
      <c r="L10" s="158">
        <v>10</v>
      </c>
      <c r="M10" s="159">
        <f t="shared" si="0"/>
        <v>3.5</v>
      </c>
      <c r="N10" s="191"/>
      <c r="O10" s="143" t="s">
        <v>150</v>
      </c>
      <c r="P10" s="58">
        <v>10</v>
      </c>
      <c r="Q10" s="54">
        <f t="shared" si="2"/>
        <v>3.5</v>
      </c>
      <c r="R10" s="190"/>
      <c r="S10" s="55"/>
      <c r="T10" s="53"/>
      <c r="U10" s="84"/>
    </row>
    <row r="11" spans="1:28" ht="16.2">
      <c r="A11" s="189"/>
      <c r="B11" s="201"/>
      <c r="C11" s="51"/>
      <c r="D11" s="51"/>
      <c r="E11" s="54"/>
      <c r="F11" s="202"/>
      <c r="G11" s="150"/>
      <c r="H11" s="150"/>
      <c r="I11" s="152"/>
      <c r="J11" s="203"/>
      <c r="K11" s="160" t="s">
        <v>276</v>
      </c>
      <c r="L11" s="158">
        <v>1</v>
      </c>
      <c r="M11" s="159">
        <f t="shared" si="0"/>
        <v>0.35</v>
      </c>
      <c r="N11" s="191"/>
      <c r="O11" s="62"/>
      <c r="P11" s="58"/>
      <c r="Q11" s="1"/>
      <c r="R11" s="190"/>
      <c r="S11" s="55"/>
      <c r="T11" s="53"/>
      <c r="U11" s="84"/>
    </row>
    <row r="12" spans="1:28" ht="16.2">
      <c r="A12" s="189"/>
      <c r="B12" s="201"/>
      <c r="C12" s="51"/>
      <c r="D12" s="51"/>
      <c r="E12" s="54"/>
      <c r="F12" s="202"/>
      <c r="G12" s="150"/>
      <c r="H12" s="150"/>
      <c r="I12" s="152"/>
      <c r="J12" s="203"/>
      <c r="K12" s="160" t="s">
        <v>164</v>
      </c>
      <c r="L12" s="158">
        <v>25</v>
      </c>
      <c r="M12" s="159">
        <f t="shared" si="0"/>
        <v>8.75</v>
      </c>
      <c r="N12" s="191"/>
      <c r="O12" s="51"/>
      <c r="P12" s="51"/>
      <c r="Q12" s="1"/>
      <c r="R12" s="190"/>
      <c r="S12" s="55"/>
      <c r="T12" s="53"/>
      <c r="U12" s="84"/>
    </row>
    <row r="13" spans="1:28" ht="16.5" customHeight="1">
      <c r="A13" s="189" t="s">
        <v>110</v>
      </c>
      <c r="B13" s="197" t="s">
        <v>44</v>
      </c>
      <c r="C13" s="51" t="s">
        <v>261</v>
      </c>
      <c r="D13" s="65">
        <v>10</v>
      </c>
      <c r="E13" s="54">
        <f>(D13*$C$2)/1000</f>
        <v>3.5</v>
      </c>
      <c r="F13" s="191" t="s">
        <v>47</v>
      </c>
      <c r="G13" s="55" t="s">
        <v>193</v>
      </c>
      <c r="H13" s="53">
        <v>70</v>
      </c>
      <c r="I13" s="54">
        <f>(H13*$C$2)/1000</f>
        <v>24.5</v>
      </c>
      <c r="J13" s="203"/>
      <c r="K13" s="160"/>
      <c r="L13" s="158"/>
      <c r="M13" s="158"/>
      <c r="N13" s="191" t="s">
        <v>54</v>
      </c>
      <c r="O13" s="51" t="s">
        <v>194</v>
      </c>
      <c r="P13" s="1">
        <v>55</v>
      </c>
      <c r="Q13" s="54">
        <f>(P13*$C$2)/1000</f>
        <v>19.25</v>
      </c>
      <c r="R13" s="190" t="s">
        <v>268</v>
      </c>
      <c r="S13" s="55" t="s">
        <v>175</v>
      </c>
      <c r="T13" s="53">
        <v>30</v>
      </c>
      <c r="U13" s="84">
        <v>7</v>
      </c>
    </row>
    <row r="14" spans="1:28" ht="16.5" customHeight="1">
      <c r="A14" s="189"/>
      <c r="B14" s="197"/>
      <c r="C14" s="70" t="s">
        <v>195</v>
      </c>
      <c r="D14" s="58">
        <v>80</v>
      </c>
      <c r="E14" s="54">
        <f>(D14*$C$2)/1000</f>
        <v>28</v>
      </c>
      <c r="F14" s="191"/>
      <c r="G14" s="55" t="s">
        <v>196</v>
      </c>
      <c r="H14" s="53">
        <v>0.5</v>
      </c>
      <c r="I14" s="54" t="s">
        <v>108</v>
      </c>
      <c r="J14" s="203"/>
      <c r="K14" s="160"/>
      <c r="L14" s="158"/>
      <c r="M14" s="158"/>
      <c r="N14" s="191"/>
      <c r="O14" s="51" t="s">
        <v>167</v>
      </c>
      <c r="P14" s="1">
        <v>4</v>
      </c>
      <c r="Q14" s="64">
        <f>(P14*$C$2)/1000</f>
        <v>1.4</v>
      </c>
      <c r="R14" s="190"/>
      <c r="S14" s="55" t="s">
        <v>164</v>
      </c>
      <c r="T14" s="53">
        <v>25</v>
      </c>
      <c r="U14" s="84">
        <v>5</v>
      </c>
      <c r="Y14" s="205"/>
      <c r="Z14" s="90"/>
      <c r="AA14" s="49"/>
      <c r="AB14" s="91"/>
    </row>
    <row r="15" spans="1:28" ht="16.2" customHeight="1">
      <c r="A15" s="189"/>
      <c r="B15" s="197"/>
      <c r="C15" s="62"/>
      <c r="D15" s="65"/>
      <c r="E15" s="64"/>
      <c r="F15" s="191"/>
      <c r="G15" s="55" t="s">
        <v>167</v>
      </c>
      <c r="H15" s="53">
        <v>4</v>
      </c>
      <c r="I15" s="64">
        <f>(H15*$C$2)/1000</f>
        <v>1.4</v>
      </c>
      <c r="J15" s="206" t="s">
        <v>277</v>
      </c>
      <c r="K15" s="161" t="s">
        <v>264</v>
      </c>
      <c r="L15" s="162">
        <v>60</v>
      </c>
      <c r="M15" s="163" t="s">
        <v>278</v>
      </c>
      <c r="N15" s="191"/>
      <c r="O15" s="51" t="s">
        <v>198</v>
      </c>
      <c r="P15" s="1">
        <v>20</v>
      </c>
      <c r="Q15" s="54">
        <f>(P15*$C$2)/1000</f>
        <v>7</v>
      </c>
      <c r="R15" s="190"/>
      <c r="S15" s="55" t="s">
        <v>197</v>
      </c>
      <c r="T15" s="53">
        <v>5</v>
      </c>
      <c r="U15" s="84">
        <v>1</v>
      </c>
      <c r="Y15" s="205"/>
      <c r="Z15" s="90"/>
      <c r="AA15" s="49"/>
      <c r="AB15" s="91"/>
    </row>
    <row r="16" spans="1:28" ht="16.2">
      <c r="A16" s="189"/>
      <c r="B16" s="197"/>
      <c r="C16" s="62"/>
      <c r="D16" s="62"/>
      <c r="E16" s="53"/>
      <c r="F16" s="191"/>
      <c r="G16" s="62" t="s">
        <v>105</v>
      </c>
      <c r="H16" s="62">
        <v>6</v>
      </c>
      <c r="I16" s="54">
        <f>(H16*$C$2)/1000</f>
        <v>2.1</v>
      </c>
      <c r="J16" s="206"/>
      <c r="K16" s="161"/>
      <c r="L16" s="162"/>
      <c r="M16" s="163"/>
      <c r="N16" s="191"/>
      <c r="O16" s="51"/>
      <c r="P16" s="51"/>
      <c r="Q16" s="54"/>
      <c r="R16" s="190"/>
      <c r="S16" s="55" t="s">
        <v>166</v>
      </c>
      <c r="T16" s="58" t="s">
        <v>51</v>
      </c>
      <c r="U16" s="89" t="s">
        <v>108</v>
      </c>
      <c r="Y16" s="205"/>
      <c r="Z16" s="90"/>
      <c r="AA16" s="49"/>
      <c r="AB16" s="92"/>
    </row>
    <row r="17" spans="1:28" ht="16.5" customHeight="1">
      <c r="A17" s="189"/>
      <c r="B17" s="197"/>
      <c r="C17" s="62"/>
      <c r="D17" s="65"/>
      <c r="E17" s="53"/>
      <c r="F17" s="191"/>
      <c r="G17" s="62"/>
      <c r="H17" s="65"/>
      <c r="I17" s="65"/>
      <c r="J17" s="206"/>
      <c r="K17" s="164"/>
      <c r="L17" s="162"/>
      <c r="M17" s="163"/>
      <c r="N17" s="191"/>
      <c r="R17" s="190"/>
      <c r="S17" s="55" t="s">
        <v>199</v>
      </c>
      <c r="T17" s="53" t="s">
        <v>51</v>
      </c>
      <c r="U17" s="89" t="s">
        <v>108</v>
      </c>
      <c r="Y17" s="205"/>
      <c r="Z17" s="90"/>
      <c r="AA17" s="49"/>
      <c r="AB17" s="91"/>
    </row>
    <row r="18" spans="1:28" ht="16.5" customHeight="1">
      <c r="A18" s="189"/>
      <c r="B18" s="197"/>
      <c r="C18" s="62"/>
      <c r="D18" s="65"/>
      <c r="E18" s="53"/>
      <c r="F18" s="191"/>
      <c r="G18" s="62"/>
      <c r="H18" s="65"/>
      <c r="I18" s="65"/>
      <c r="J18" s="206"/>
      <c r="K18" s="165"/>
      <c r="L18" s="162"/>
      <c r="M18" s="162"/>
      <c r="N18" s="191"/>
      <c r="O18" s="51"/>
      <c r="P18" s="51"/>
      <c r="Q18" s="54"/>
      <c r="R18" s="190"/>
      <c r="S18" s="55"/>
      <c r="T18" s="53"/>
      <c r="U18" s="84"/>
      <c r="Y18" s="205"/>
      <c r="Z18" s="90"/>
      <c r="AA18" s="49"/>
      <c r="AB18" s="91"/>
    </row>
    <row r="19" spans="1:28" ht="16.5" customHeight="1">
      <c r="A19" s="189"/>
      <c r="B19" s="197"/>
      <c r="C19" s="85"/>
      <c r="D19" s="85"/>
      <c r="E19" s="53"/>
      <c r="F19" s="191"/>
      <c r="G19" s="51"/>
      <c r="H19" s="51"/>
      <c r="I19" s="1"/>
      <c r="J19" s="206"/>
      <c r="K19" s="161"/>
      <c r="L19" s="162"/>
      <c r="M19" s="162" t="s">
        <v>257</v>
      </c>
      <c r="N19" s="191"/>
      <c r="O19" s="51"/>
      <c r="P19" s="1"/>
      <c r="Q19" s="54"/>
      <c r="R19" s="190"/>
      <c r="S19" s="55"/>
      <c r="T19" s="55"/>
      <c r="U19" s="84"/>
      <c r="Y19" s="205"/>
      <c r="Z19" s="90"/>
      <c r="AA19" s="49"/>
      <c r="AB19" s="91"/>
    </row>
    <row r="20" spans="1:28" ht="16.5" customHeight="1">
      <c r="A20" s="189" t="s">
        <v>116</v>
      </c>
      <c r="B20" s="191" t="s">
        <v>28</v>
      </c>
      <c r="C20" s="51" t="s">
        <v>28</v>
      </c>
      <c r="D20" s="1">
        <v>75</v>
      </c>
      <c r="E20" s="54">
        <f>(D20*$C$2)/1000</f>
        <v>26.25</v>
      </c>
      <c r="F20" s="191" t="s">
        <v>28</v>
      </c>
      <c r="G20" s="51" t="s">
        <v>28</v>
      </c>
      <c r="H20" s="1">
        <v>75</v>
      </c>
      <c r="I20" s="54">
        <f>(H20*$C$2)/1000</f>
        <v>26.25</v>
      </c>
      <c r="J20" s="206"/>
      <c r="K20" s="161"/>
      <c r="L20" s="161"/>
      <c r="M20" s="162"/>
      <c r="N20" s="191" t="s">
        <v>28</v>
      </c>
      <c r="O20" s="51" t="s">
        <v>28</v>
      </c>
      <c r="P20" s="1">
        <v>75</v>
      </c>
      <c r="Q20" s="54">
        <f>(P20*$C$2)/1000</f>
        <v>26.25</v>
      </c>
      <c r="R20" s="190" t="s">
        <v>28</v>
      </c>
      <c r="S20" s="55" t="s">
        <v>28</v>
      </c>
      <c r="T20" s="53">
        <v>75</v>
      </c>
      <c r="U20" s="84">
        <v>16</v>
      </c>
    </row>
    <row r="21" spans="1:28" ht="16.2" customHeight="1">
      <c r="A21" s="189"/>
      <c r="B21" s="191"/>
      <c r="C21" s="67"/>
      <c r="D21" s="1"/>
      <c r="E21" s="86"/>
      <c r="F21" s="191"/>
      <c r="G21" s="67"/>
      <c r="H21" s="1"/>
      <c r="I21" s="51"/>
      <c r="J21" s="207"/>
      <c r="K21" s="161"/>
      <c r="L21" s="162"/>
      <c r="M21" s="163"/>
      <c r="N21" s="191"/>
      <c r="O21" s="67"/>
      <c r="P21" s="1"/>
      <c r="Q21" s="51"/>
      <c r="R21" s="190"/>
      <c r="S21" s="63"/>
      <c r="T21" s="53"/>
      <c r="U21" s="156"/>
    </row>
    <row r="22" spans="1:28" ht="16.2">
      <c r="A22" s="189"/>
      <c r="B22" s="191"/>
      <c r="C22" s="67"/>
      <c r="D22" s="1"/>
      <c r="E22" s="54"/>
      <c r="F22" s="191"/>
      <c r="G22" s="67"/>
      <c r="H22" s="1"/>
      <c r="I22" s="51"/>
      <c r="J22" s="208"/>
      <c r="K22" s="164"/>
      <c r="L22" s="162"/>
      <c r="M22" s="166"/>
      <c r="N22" s="191"/>
      <c r="O22" s="67"/>
      <c r="P22" s="1"/>
      <c r="Q22" s="51"/>
      <c r="R22" s="190"/>
      <c r="S22" s="63"/>
      <c r="T22" s="53"/>
      <c r="U22" s="84"/>
    </row>
    <row r="23" spans="1:28" ht="16.5" customHeight="1">
      <c r="A23" s="189"/>
      <c r="B23" s="191"/>
      <c r="C23" s="67"/>
      <c r="D23" s="51"/>
      <c r="E23" s="54"/>
      <c r="F23" s="191"/>
      <c r="G23" s="67"/>
      <c r="H23" s="51"/>
      <c r="I23" s="1"/>
      <c r="J23" s="208"/>
      <c r="K23" s="164"/>
      <c r="L23" s="162"/>
      <c r="M23" s="163"/>
      <c r="N23" s="191"/>
      <c r="O23" s="67"/>
      <c r="P23" s="51"/>
      <c r="Q23" s="1"/>
      <c r="R23" s="190"/>
      <c r="S23" s="63"/>
      <c r="T23" s="55"/>
      <c r="U23" s="84"/>
    </row>
    <row r="24" spans="1:28" ht="16.5" customHeight="1">
      <c r="A24" s="189"/>
      <c r="B24" s="191"/>
      <c r="C24" s="1"/>
      <c r="D24" s="1"/>
      <c r="E24" s="54"/>
      <c r="F24" s="191"/>
      <c r="G24" s="1"/>
      <c r="H24" s="1"/>
      <c r="I24" s="51"/>
      <c r="J24" s="209"/>
      <c r="K24" s="164"/>
      <c r="L24" s="161"/>
      <c r="M24" s="163"/>
      <c r="N24" s="191"/>
      <c r="O24" s="1"/>
      <c r="P24" s="1"/>
      <c r="Q24" s="51"/>
      <c r="R24" s="190"/>
      <c r="S24" s="53"/>
      <c r="T24" s="53"/>
      <c r="U24" s="84"/>
    </row>
    <row r="25" spans="1:28" ht="16.5" customHeight="1">
      <c r="A25" s="188" t="s">
        <v>117</v>
      </c>
      <c r="B25" s="191" t="s">
        <v>45</v>
      </c>
      <c r="C25" s="1" t="s">
        <v>149</v>
      </c>
      <c r="D25" s="1">
        <v>10</v>
      </c>
      <c r="E25" s="54">
        <f>(D25*$C$2)/1000</f>
        <v>3.5</v>
      </c>
      <c r="F25" s="191" t="s">
        <v>48</v>
      </c>
      <c r="G25" s="51" t="s">
        <v>201</v>
      </c>
      <c r="H25" s="1">
        <v>5</v>
      </c>
      <c r="I25" s="54">
        <f>(H25*$C$2)/1000</f>
        <v>1.75</v>
      </c>
      <c r="J25" s="204" t="s">
        <v>279</v>
      </c>
      <c r="K25" s="161" t="s">
        <v>167</v>
      </c>
      <c r="L25" s="162">
        <v>10</v>
      </c>
      <c r="M25" s="163">
        <f>(L25*$C$2)/1000</f>
        <v>3.5</v>
      </c>
      <c r="N25" s="191" t="s">
        <v>55</v>
      </c>
      <c r="O25" s="51" t="s">
        <v>260</v>
      </c>
      <c r="P25" s="51">
        <v>8</v>
      </c>
      <c r="Q25" s="54">
        <f>(P25*$C$2)/1000</f>
        <v>2.8</v>
      </c>
      <c r="R25" s="190" t="s">
        <v>58</v>
      </c>
      <c r="S25" s="69" t="s">
        <v>168</v>
      </c>
      <c r="T25" s="61">
        <v>35</v>
      </c>
      <c r="U25" s="84">
        <v>8</v>
      </c>
    </row>
    <row r="26" spans="1:28" ht="16.2" customHeight="1">
      <c r="A26" s="188"/>
      <c r="B26" s="191"/>
      <c r="C26" s="51" t="s">
        <v>202</v>
      </c>
      <c r="D26" s="1">
        <v>12</v>
      </c>
      <c r="E26" s="54">
        <f>(D26*$C$2)/1000</f>
        <v>4.2</v>
      </c>
      <c r="F26" s="191"/>
      <c r="G26" s="51" t="s">
        <v>169</v>
      </c>
      <c r="H26" s="1">
        <v>1</v>
      </c>
      <c r="I26" s="54" t="s">
        <v>108</v>
      </c>
      <c r="J26" s="204"/>
      <c r="K26" s="161" t="s">
        <v>228</v>
      </c>
      <c r="L26" s="162">
        <v>20</v>
      </c>
      <c r="M26" s="163">
        <f>(L26*$C$2)/1000</f>
        <v>7</v>
      </c>
      <c r="N26" s="191"/>
      <c r="O26" s="51" t="s">
        <v>203</v>
      </c>
      <c r="P26" s="51">
        <v>10</v>
      </c>
      <c r="Q26" s="54">
        <f>(P26*$C$2)/1000</f>
        <v>3.5</v>
      </c>
      <c r="R26" s="190"/>
      <c r="S26" s="55" t="s">
        <v>167</v>
      </c>
      <c r="T26" s="53">
        <v>5</v>
      </c>
      <c r="U26" s="84">
        <v>1</v>
      </c>
    </row>
    <row r="27" spans="1:28" ht="16.2">
      <c r="A27" s="188"/>
      <c r="B27" s="191"/>
      <c r="C27" s="51" t="s">
        <v>164</v>
      </c>
      <c r="D27" s="1">
        <v>12</v>
      </c>
      <c r="E27" s="54">
        <f>(D27*$C$2)/1000</f>
        <v>4.2</v>
      </c>
      <c r="F27" s="191"/>
      <c r="G27" s="51" t="s">
        <v>172</v>
      </c>
      <c r="H27" s="1" t="s">
        <v>51</v>
      </c>
      <c r="I27" s="54" t="s">
        <v>108</v>
      </c>
      <c r="J27" s="204"/>
      <c r="K27" s="161" t="s">
        <v>168</v>
      </c>
      <c r="L27" s="162">
        <v>30</v>
      </c>
      <c r="M27" s="163">
        <f>(L27*$C$2)/1000</f>
        <v>10.5</v>
      </c>
      <c r="N27" s="191"/>
      <c r="O27" s="51" t="s">
        <v>204</v>
      </c>
      <c r="P27" s="51">
        <v>4</v>
      </c>
      <c r="Q27" s="64">
        <f>(P27*$C$2)/1000</f>
        <v>1.4</v>
      </c>
      <c r="R27" s="190"/>
      <c r="S27" s="55" t="s">
        <v>172</v>
      </c>
      <c r="T27" s="53" t="s">
        <v>51</v>
      </c>
      <c r="U27" s="84" t="s">
        <v>108</v>
      </c>
    </row>
    <row r="28" spans="1:28" ht="16.2">
      <c r="A28" s="188"/>
      <c r="B28" s="191"/>
      <c r="C28" s="1" t="s">
        <v>156</v>
      </c>
      <c r="D28" s="1">
        <v>8</v>
      </c>
      <c r="E28" s="54">
        <f>(D28*$C$2)/1000</f>
        <v>2.8</v>
      </c>
      <c r="F28" s="191"/>
      <c r="G28" s="1"/>
      <c r="H28" s="1"/>
      <c r="I28" s="1"/>
      <c r="J28" s="204"/>
      <c r="K28" s="162" t="s">
        <v>218</v>
      </c>
      <c r="L28" s="162">
        <v>20</v>
      </c>
      <c r="M28" s="163">
        <f>(L28*$C$2)/1000</f>
        <v>7</v>
      </c>
      <c r="N28" s="191"/>
      <c r="O28" s="51"/>
      <c r="P28" s="51"/>
      <c r="Q28" s="54"/>
      <c r="R28" s="190"/>
      <c r="S28" s="55"/>
      <c r="T28" s="53"/>
      <c r="U28" s="55"/>
    </row>
    <row r="29" spans="1:28" ht="16.2">
      <c r="A29" s="188"/>
      <c r="B29" s="191"/>
      <c r="C29" s="51" t="s">
        <v>204</v>
      </c>
      <c r="D29" s="51">
        <v>2</v>
      </c>
      <c r="E29" s="64">
        <f>(D29*$C$2)/1000</f>
        <v>0.7</v>
      </c>
      <c r="F29" s="191"/>
      <c r="G29" s="1"/>
      <c r="H29" s="1"/>
      <c r="I29" s="1"/>
      <c r="J29" s="204"/>
      <c r="K29" s="162"/>
      <c r="L29" s="162"/>
      <c r="M29" s="162"/>
      <c r="N29" s="191"/>
      <c r="O29" s="51"/>
      <c r="P29" s="51"/>
      <c r="Q29" s="54"/>
      <c r="R29" s="190"/>
      <c r="S29" s="55"/>
      <c r="T29" s="53"/>
      <c r="U29" s="55"/>
    </row>
    <row r="30" spans="1:28" ht="16.2">
      <c r="A30" s="188" t="s">
        <v>123</v>
      </c>
      <c r="B30" s="188"/>
      <c r="C30" s="142" t="s">
        <v>52</v>
      </c>
      <c r="D30" s="142">
        <v>200</v>
      </c>
      <c r="E30" s="141" t="s">
        <v>291</v>
      </c>
      <c r="F30" s="53" t="s">
        <v>7</v>
      </c>
      <c r="G30" s="70" t="s">
        <v>7</v>
      </c>
      <c r="H30" s="70" t="s">
        <v>51</v>
      </c>
      <c r="I30" s="53" t="s">
        <v>180</v>
      </c>
      <c r="J30" s="70" t="s">
        <v>124</v>
      </c>
      <c r="K30" s="55"/>
      <c r="L30" s="55"/>
      <c r="M30" s="54"/>
      <c r="N30" s="53" t="s">
        <v>7</v>
      </c>
      <c r="O30" s="70" t="s">
        <v>7</v>
      </c>
      <c r="P30" s="70" t="s">
        <v>51</v>
      </c>
      <c r="Q30" s="53" t="s">
        <v>180</v>
      </c>
      <c r="R30" s="1" t="s">
        <v>124</v>
      </c>
      <c r="S30" s="139" t="s">
        <v>287</v>
      </c>
      <c r="T30" s="51"/>
      <c r="U30" s="140" t="s">
        <v>294</v>
      </c>
    </row>
    <row r="31" spans="1:28" ht="16.2">
      <c r="A31" s="188" t="s">
        <v>125</v>
      </c>
      <c r="B31" s="188"/>
      <c r="C31" s="1"/>
      <c r="D31" s="51"/>
      <c r="E31" s="1"/>
      <c r="F31" s="1" t="s">
        <v>125</v>
      </c>
      <c r="G31" s="1"/>
      <c r="H31" s="51"/>
      <c r="I31" s="1"/>
      <c r="J31" s="53" t="s">
        <v>125</v>
      </c>
      <c r="K31" s="53"/>
      <c r="L31" s="55"/>
      <c r="M31" s="53"/>
      <c r="N31" s="1" t="s">
        <v>125</v>
      </c>
      <c r="O31" s="1"/>
      <c r="P31" s="51"/>
      <c r="Q31" s="1"/>
      <c r="R31" s="1" t="s">
        <v>125</v>
      </c>
      <c r="S31" s="1"/>
      <c r="T31" s="51"/>
      <c r="U31" s="1"/>
    </row>
    <row r="32" spans="1:28" ht="16.5" customHeight="1">
      <c r="A32" s="194" t="s">
        <v>126</v>
      </c>
      <c r="B32" s="195" t="s">
        <v>127</v>
      </c>
      <c r="C32" s="195"/>
      <c r="D32" s="55">
        <v>3</v>
      </c>
      <c r="E32" s="72">
        <f>D32*45</f>
        <v>135</v>
      </c>
      <c r="F32" s="195" t="s">
        <v>127</v>
      </c>
      <c r="G32" s="195"/>
      <c r="H32" s="51">
        <v>3</v>
      </c>
      <c r="I32" s="73">
        <f>H32*45</f>
        <v>135</v>
      </c>
      <c r="J32" s="210" t="s">
        <v>127</v>
      </c>
      <c r="K32" s="210"/>
      <c r="L32" s="55">
        <v>3</v>
      </c>
      <c r="M32" s="72">
        <f>L32*45</f>
        <v>135</v>
      </c>
      <c r="N32" s="195" t="s">
        <v>127</v>
      </c>
      <c r="O32" s="195"/>
      <c r="P32" s="51">
        <v>3</v>
      </c>
      <c r="Q32" s="73">
        <f>P32*45</f>
        <v>135</v>
      </c>
      <c r="R32" s="195" t="s">
        <v>127</v>
      </c>
      <c r="S32" s="195"/>
      <c r="T32" s="51">
        <v>3</v>
      </c>
      <c r="U32" s="73">
        <f>T32*45</f>
        <v>135</v>
      </c>
    </row>
    <row r="33" spans="1:21" ht="16.5" customHeight="1">
      <c r="A33" s="194"/>
      <c r="B33" s="71" t="s">
        <v>128</v>
      </c>
      <c r="C33" s="71"/>
      <c r="D33" s="55">
        <v>5.2</v>
      </c>
      <c r="E33" s="74">
        <f>D33*70</f>
        <v>364</v>
      </c>
      <c r="F33" s="195" t="s">
        <v>128</v>
      </c>
      <c r="G33" s="195"/>
      <c r="H33" s="51">
        <v>5</v>
      </c>
      <c r="I33" s="75">
        <f>H33*70</f>
        <v>350</v>
      </c>
      <c r="J33" s="93" t="s">
        <v>206</v>
      </c>
      <c r="K33" s="93"/>
      <c r="L33" s="55">
        <v>5.3</v>
      </c>
      <c r="M33" s="74">
        <f>L33*70</f>
        <v>371</v>
      </c>
      <c r="N33" s="195" t="s">
        <v>128</v>
      </c>
      <c r="O33" s="195"/>
      <c r="P33" s="51">
        <v>6</v>
      </c>
      <c r="Q33" s="75">
        <f>P33*70</f>
        <v>420</v>
      </c>
      <c r="R33" s="195" t="s">
        <v>128</v>
      </c>
      <c r="S33" s="195"/>
      <c r="T33" s="51">
        <v>5</v>
      </c>
      <c r="U33" s="75">
        <f>T33*70</f>
        <v>350</v>
      </c>
    </row>
    <row r="34" spans="1:21" ht="16.2">
      <c r="A34" s="194"/>
      <c r="B34" s="71" t="s">
        <v>129</v>
      </c>
      <c r="C34" s="71"/>
      <c r="D34" s="55">
        <v>2.5</v>
      </c>
      <c r="E34" s="72">
        <f>D34*75</f>
        <v>187.5</v>
      </c>
      <c r="F34" s="195" t="s">
        <v>129</v>
      </c>
      <c r="G34" s="195"/>
      <c r="H34" s="51">
        <v>2.5</v>
      </c>
      <c r="I34" s="75">
        <f>H34*75</f>
        <v>187.5</v>
      </c>
      <c r="J34" s="93" t="s">
        <v>207</v>
      </c>
      <c r="K34" s="93"/>
      <c r="L34" s="55">
        <v>2.5</v>
      </c>
      <c r="M34" s="74">
        <f>L34*75</f>
        <v>187.5</v>
      </c>
      <c r="N34" s="195" t="s">
        <v>129</v>
      </c>
      <c r="O34" s="195"/>
      <c r="P34" s="51">
        <v>2.5</v>
      </c>
      <c r="Q34" s="75">
        <f>P34*75</f>
        <v>187.5</v>
      </c>
      <c r="R34" s="195" t="s">
        <v>129</v>
      </c>
      <c r="S34" s="195"/>
      <c r="T34" s="51">
        <v>2.5</v>
      </c>
      <c r="U34" s="75">
        <f>T34*75</f>
        <v>187.5</v>
      </c>
    </row>
    <row r="35" spans="1:21" ht="16.2">
      <c r="A35" s="194"/>
      <c r="B35" s="71" t="s">
        <v>130</v>
      </c>
      <c r="C35" s="71"/>
      <c r="D35" s="55">
        <v>1.6</v>
      </c>
      <c r="E35" s="74">
        <f>D35*25</f>
        <v>40</v>
      </c>
      <c r="F35" s="195" t="s">
        <v>130</v>
      </c>
      <c r="G35" s="195"/>
      <c r="H35" s="51">
        <v>1.7</v>
      </c>
      <c r="I35" s="75">
        <f>H35*25</f>
        <v>42.5</v>
      </c>
      <c r="J35" s="210" t="s">
        <v>130</v>
      </c>
      <c r="K35" s="210"/>
      <c r="L35" s="55">
        <v>1.5</v>
      </c>
      <c r="M35" s="74">
        <f>L35*25</f>
        <v>37.5</v>
      </c>
      <c r="N35" s="195" t="s">
        <v>130</v>
      </c>
      <c r="O35" s="195"/>
      <c r="P35" s="51">
        <v>1.5</v>
      </c>
      <c r="Q35" s="75">
        <f>P35*25</f>
        <v>37.5</v>
      </c>
      <c r="R35" s="195" t="s">
        <v>130</v>
      </c>
      <c r="S35" s="195"/>
      <c r="T35" s="51">
        <v>1.3</v>
      </c>
      <c r="U35" s="75">
        <f>T35*25</f>
        <v>32.5</v>
      </c>
    </row>
    <row r="36" spans="1:21" ht="16.2">
      <c r="A36" s="194"/>
      <c r="B36" s="71" t="s">
        <v>131</v>
      </c>
      <c r="C36" s="71"/>
      <c r="D36" s="53">
        <v>0</v>
      </c>
      <c r="E36" s="72">
        <f>D36*60</f>
        <v>0</v>
      </c>
      <c r="F36" s="195" t="s">
        <v>131</v>
      </c>
      <c r="G36" s="195"/>
      <c r="H36" s="1">
        <v>1</v>
      </c>
      <c r="I36" s="75">
        <f>H36*60</f>
        <v>60</v>
      </c>
      <c r="J36" s="210" t="s">
        <v>131</v>
      </c>
      <c r="K36" s="210"/>
      <c r="L36" s="53">
        <v>0</v>
      </c>
      <c r="M36" s="74">
        <f>L36*60</f>
        <v>0</v>
      </c>
      <c r="N36" s="195" t="s">
        <v>131</v>
      </c>
      <c r="O36" s="195"/>
      <c r="P36" s="1">
        <v>1</v>
      </c>
      <c r="Q36" s="75">
        <f>P36*60</f>
        <v>60</v>
      </c>
      <c r="R36" s="195" t="s">
        <v>131</v>
      </c>
      <c r="S36" s="195"/>
      <c r="T36" s="1">
        <v>0</v>
      </c>
      <c r="U36" s="75">
        <f>T36*60</f>
        <v>0</v>
      </c>
    </row>
    <row r="37" spans="1:21" ht="16.2">
      <c r="A37" s="194"/>
      <c r="B37" s="71" t="s">
        <v>132</v>
      </c>
      <c r="C37" s="71"/>
      <c r="D37" s="53">
        <v>0.1</v>
      </c>
      <c r="E37" s="72">
        <f>D37*120</f>
        <v>12</v>
      </c>
      <c r="F37" s="71" t="s">
        <v>132</v>
      </c>
      <c r="G37" s="71"/>
      <c r="H37" s="1">
        <v>0</v>
      </c>
      <c r="I37" s="73">
        <v>0</v>
      </c>
      <c r="J37" s="212" t="s">
        <v>208</v>
      </c>
      <c r="K37" s="212"/>
      <c r="L37" s="53">
        <v>1</v>
      </c>
      <c r="M37" s="72">
        <f>L37*120</f>
        <v>120</v>
      </c>
      <c r="N37" s="71" t="s">
        <v>132</v>
      </c>
      <c r="O37" s="71"/>
      <c r="P37" s="1">
        <v>0.1</v>
      </c>
      <c r="Q37" s="72">
        <f>P37*120</f>
        <v>12</v>
      </c>
      <c r="R37" s="71" t="s">
        <v>132</v>
      </c>
      <c r="S37" s="71"/>
      <c r="T37" s="1">
        <v>0</v>
      </c>
      <c r="U37" s="73">
        <f>T37*120</f>
        <v>0</v>
      </c>
    </row>
    <row r="38" spans="1:21" s="79" customFormat="1" ht="16.2">
      <c r="A38" s="76"/>
      <c r="B38" s="195" t="s">
        <v>133</v>
      </c>
      <c r="C38" s="195"/>
      <c r="D38" s="77"/>
      <c r="E38" s="74">
        <f>SUM(E32:E36)</f>
        <v>726.5</v>
      </c>
      <c r="F38" s="195" t="s">
        <v>133</v>
      </c>
      <c r="G38" s="195"/>
      <c r="H38" s="78"/>
      <c r="I38" s="75">
        <f>SUM(I32:I36)</f>
        <v>775</v>
      </c>
      <c r="J38" s="210" t="s">
        <v>133</v>
      </c>
      <c r="K38" s="210"/>
      <c r="L38" s="94"/>
      <c r="M38" s="74">
        <f>SUM(M32:M37)</f>
        <v>851</v>
      </c>
      <c r="N38" s="195" t="s">
        <v>133</v>
      </c>
      <c r="O38" s="195"/>
      <c r="P38" s="78"/>
      <c r="Q38" s="75">
        <f>SUM(Q32:Q37)</f>
        <v>852</v>
      </c>
      <c r="R38" s="195" t="s">
        <v>133</v>
      </c>
      <c r="S38" s="195"/>
      <c r="T38" s="78"/>
      <c r="U38" s="75">
        <f>SUM(U32:U37)</f>
        <v>705</v>
      </c>
    </row>
    <row r="39" spans="1:21" ht="16.2">
      <c r="A39" s="49"/>
      <c r="B39" s="49" t="s">
        <v>134</v>
      </c>
      <c r="C39" s="49"/>
      <c r="D39" s="49"/>
      <c r="E39" s="49"/>
      <c r="F39" s="49"/>
      <c r="G39" s="49"/>
      <c r="H39" s="49" t="s">
        <v>181</v>
      </c>
      <c r="I39" s="49"/>
      <c r="J39" s="211"/>
      <c r="K39" s="211"/>
      <c r="L39" s="95"/>
      <c r="M39" s="96"/>
      <c r="N39" s="49"/>
      <c r="O39" s="49"/>
      <c r="P39" s="49" t="s">
        <v>135</v>
      </c>
      <c r="Q39" s="49"/>
    </row>
    <row r="40" spans="1:21" ht="31.8">
      <c r="A40" s="80" t="s">
        <v>136</v>
      </c>
      <c r="B40" s="80"/>
      <c r="C40" s="80"/>
      <c r="D40" s="80"/>
      <c r="E40" s="80"/>
      <c r="F40" s="80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</row>
    <row r="41" spans="1:21" ht="16.2">
      <c r="A41" s="80" t="s">
        <v>137</v>
      </c>
      <c r="B41" s="80"/>
      <c r="C41" s="80"/>
      <c r="D41" s="80"/>
      <c r="E41" s="80"/>
      <c r="F41" s="80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</row>
    <row r="42" spans="1:21" ht="16.2">
      <c r="A42" s="80" t="s">
        <v>258</v>
      </c>
      <c r="B42" s="80"/>
      <c r="C42" s="80"/>
      <c r="D42" s="80"/>
      <c r="E42" s="80"/>
      <c r="F42" s="80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</row>
    <row r="48" spans="1:21" ht="16.5" customHeight="1"/>
  </sheetData>
  <mergeCells count="66">
    <mergeCell ref="J39:K39"/>
    <mergeCell ref="J36:K36"/>
    <mergeCell ref="N36:O36"/>
    <mergeCell ref="R36:S36"/>
    <mergeCell ref="J37:K37"/>
    <mergeCell ref="B38:C38"/>
    <mergeCell ref="F38:G38"/>
    <mergeCell ref="J38:K38"/>
    <mergeCell ref="N38:O38"/>
    <mergeCell ref="R38:S38"/>
    <mergeCell ref="N34:O34"/>
    <mergeCell ref="R34:S34"/>
    <mergeCell ref="F35:G35"/>
    <mergeCell ref="J35:K35"/>
    <mergeCell ref="N35:O35"/>
    <mergeCell ref="R35:S35"/>
    <mergeCell ref="J32:K32"/>
    <mergeCell ref="N32:O32"/>
    <mergeCell ref="R32:S32"/>
    <mergeCell ref="F33:G33"/>
    <mergeCell ref="N33:O33"/>
    <mergeCell ref="R33:S33"/>
    <mergeCell ref="A30:B30"/>
    <mergeCell ref="A31:B31"/>
    <mergeCell ref="A32:A37"/>
    <mergeCell ref="B32:C32"/>
    <mergeCell ref="F32:G32"/>
    <mergeCell ref="F34:G34"/>
    <mergeCell ref="F36:G36"/>
    <mergeCell ref="Y14:Y19"/>
    <mergeCell ref="J15:J20"/>
    <mergeCell ref="A20:A24"/>
    <mergeCell ref="B20:B24"/>
    <mergeCell ref="F20:F24"/>
    <mergeCell ref="N20:N24"/>
    <mergeCell ref="R20:R24"/>
    <mergeCell ref="J21:J24"/>
    <mergeCell ref="A25:A29"/>
    <mergeCell ref="B25:B29"/>
    <mergeCell ref="F25:F29"/>
    <mergeCell ref="N25:N29"/>
    <mergeCell ref="R25:R29"/>
    <mergeCell ref="J25:J29"/>
    <mergeCell ref="R5:R6"/>
    <mergeCell ref="A7:A12"/>
    <mergeCell ref="B7:B12"/>
    <mergeCell ref="F7:F12"/>
    <mergeCell ref="N7:N12"/>
    <mergeCell ref="R7:R12"/>
    <mergeCell ref="A5:A6"/>
    <mergeCell ref="B5:B6"/>
    <mergeCell ref="F5:F6"/>
    <mergeCell ref="J5:J14"/>
    <mergeCell ref="N5:N6"/>
    <mergeCell ref="A13:A19"/>
    <mergeCell ref="B13:B19"/>
    <mergeCell ref="F13:F19"/>
    <mergeCell ref="N13:N19"/>
    <mergeCell ref="R13:R19"/>
    <mergeCell ref="A1:U1"/>
    <mergeCell ref="B3:E3"/>
    <mergeCell ref="F3:I3"/>
    <mergeCell ref="J3:M3"/>
    <mergeCell ref="N3:Q3"/>
    <mergeCell ref="R3:U3"/>
    <mergeCell ref="R2:U2"/>
  </mergeCells>
  <phoneticPr fontId="39" type="noConversion"/>
  <pageMargins left="0.2" right="0.2" top="0.2" bottom="0.2" header="0.51180555555555496" footer="0.51180555555555496"/>
  <pageSetup paperSize="9" scale="62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view="pageBreakPreview" zoomScale="85" zoomScaleNormal="90" zoomScalePageLayoutView="85" workbookViewId="0">
      <selection activeCell="K18" sqref="K18"/>
    </sheetView>
  </sheetViews>
  <sheetFormatPr defaultColWidth="8.796875" defaultRowHeight="14.4"/>
  <cols>
    <col min="1" max="1" width="4.796875" customWidth="1"/>
    <col min="2" max="2" width="6.296875" customWidth="1"/>
    <col min="6" max="6" width="6.296875" customWidth="1"/>
    <col min="10" max="10" width="6.296875" customWidth="1"/>
    <col min="14" max="14" width="6.296875" customWidth="1"/>
    <col min="18" max="18" width="6.296875" customWidth="1"/>
  </cols>
  <sheetData>
    <row r="1" spans="1:23" ht="24.6">
      <c r="A1" s="187" t="s">
        <v>209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3" s="50" customFormat="1" ht="22.2">
      <c r="A2" s="46" t="s">
        <v>93</v>
      </c>
      <c r="B2" s="46"/>
      <c r="C2" s="47">
        <v>350</v>
      </c>
      <c r="D2" s="46" t="s">
        <v>94</v>
      </c>
      <c r="E2" s="46"/>
      <c r="F2" s="213" t="s">
        <v>284</v>
      </c>
      <c r="G2" s="213"/>
      <c r="H2" s="213"/>
      <c r="I2" s="213"/>
      <c r="J2" s="48"/>
      <c r="K2" s="48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3" ht="16.2">
      <c r="A3" s="1" t="s">
        <v>0</v>
      </c>
      <c r="B3" s="188" t="s">
        <v>210</v>
      </c>
      <c r="C3" s="188"/>
      <c r="D3" s="188"/>
      <c r="E3" s="188"/>
      <c r="F3" s="188" t="s">
        <v>211</v>
      </c>
      <c r="G3" s="188"/>
      <c r="H3" s="188"/>
      <c r="I3" s="188"/>
      <c r="J3" s="188" t="s">
        <v>212</v>
      </c>
      <c r="K3" s="188"/>
      <c r="L3" s="188"/>
      <c r="M3" s="188"/>
      <c r="N3" s="188" t="s">
        <v>213</v>
      </c>
      <c r="O3" s="188"/>
      <c r="P3" s="188"/>
      <c r="Q3" s="188"/>
      <c r="R3" s="188" t="s">
        <v>214</v>
      </c>
      <c r="S3" s="188"/>
      <c r="T3" s="188"/>
      <c r="U3" s="188"/>
    </row>
    <row r="4" spans="1:23" ht="16.2">
      <c r="A4" s="1" t="s">
        <v>97</v>
      </c>
      <c r="B4" s="51" t="s">
        <v>98</v>
      </c>
      <c r="C4" s="1" t="s">
        <v>99</v>
      </c>
      <c r="D4" s="52" t="s">
        <v>100</v>
      </c>
      <c r="E4" s="51" t="s">
        <v>101</v>
      </c>
      <c r="F4" s="51" t="s">
        <v>98</v>
      </c>
      <c r="G4" s="1" t="s">
        <v>99</v>
      </c>
      <c r="H4" s="52" t="s">
        <v>100</v>
      </c>
      <c r="I4" s="51" t="s">
        <v>101</v>
      </c>
      <c r="J4" s="51" t="s">
        <v>98</v>
      </c>
      <c r="K4" s="1" t="s">
        <v>99</v>
      </c>
      <c r="L4" s="52" t="s">
        <v>100</v>
      </c>
      <c r="M4" s="51" t="s">
        <v>101</v>
      </c>
      <c r="N4" s="51" t="s">
        <v>98</v>
      </c>
      <c r="O4" s="1" t="s">
        <v>99</v>
      </c>
      <c r="P4" s="52" t="s">
        <v>100</v>
      </c>
      <c r="Q4" s="51" t="s">
        <v>101</v>
      </c>
      <c r="R4" s="51" t="s">
        <v>98</v>
      </c>
      <c r="S4" s="1" t="s">
        <v>99</v>
      </c>
      <c r="T4" s="52" t="s">
        <v>100</v>
      </c>
      <c r="U4" s="51" t="s">
        <v>101</v>
      </c>
    </row>
    <row r="5" spans="1:23" ht="16.5" customHeight="1">
      <c r="A5" s="189" t="s">
        <v>2</v>
      </c>
      <c r="B5" s="188" t="s">
        <v>75</v>
      </c>
      <c r="C5" s="1" t="s">
        <v>102</v>
      </c>
      <c r="D5" s="1">
        <v>100</v>
      </c>
      <c r="E5" s="54">
        <f>(D5*$C$2)/1000</f>
        <v>35</v>
      </c>
      <c r="F5" s="188" t="s">
        <v>16</v>
      </c>
      <c r="G5" s="1" t="s">
        <v>102</v>
      </c>
      <c r="H5" s="1">
        <v>90</v>
      </c>
      <c r="I5" s="54">
        <v>16</v>
      </c>
      <c r="J5" s="214" t="s">
        <v>65</v>
      </c>
      <c r="K5" s="53" t="s">
        <v>215</v>
      </c>
      <c r="L5" s="53">
        <v>200</v>
      </c>
      <c r="M5" s="54">
        <f>(L5*$C$2)/1000</f>
        <v>70</v>
      </c>
      <c r="N5" s="192" t="s">
        <v>36</v>
      </c>
      <c r="O5" s="53" t="s">
        <v>102</v>
      </c>
      <c r="P5" s="53">
        <v>90</v>
      </c>
      <c r="Q5" s="54">
        <f>(P5*$C$2)/1000</f>
        <v>31.5</v>
      </c>
      <c r="R5" s="188" t="s">
        <v>16</v>
      </c>
      <c r="S5" s="1" t="s">
        <v>102</v>
      </c>
      <c r="T5" s="1">
        <v>90</v>
      </c>
      <c r="U5" s="54">
        <f>(T5*$C$2)/1000</f>
        <v>31.5</v>
      </c>
    </row>
    <row r="6" spans="1:23" ht="16.2">
      <c r="A6" s="189"/>
      <c r="B6" s="188"/>
      <c r="C6" s="1"/>
      <c r="D6" s="1"/>
      <c r="E6" s="1"/>
      <c r="F6" s="188"/>
      <c r="G6" s="1" t="s">
        <v>103</v>
      </c>
      <c r="H6" s="1">
        <v>10</v>
      </c>
      <c r="I6" s="54">
        <v>2</v>
      </c>
      <c r="J6" s="214"/>
      <c r="K6" s="55" t="s">
        <v>202</v>
      </c>
      <c r="L6" s="53">
        <v>9</v>
      </c>
      <c r="M6" s="54">
        <f>(L6*$C$2)/1000</f>
        <v>3.15</v>
      </c>
      <c r="N6" s="192"/>
      <c r="O6" s="53" t="s">
        <v>145</v>
      </c>
      <c r="P6" s="53">
        <v>10</v>
      </c>
      <c r="Q6" s="54">
        <f>(P6*$C$2)/1000</f>
        <v>3.5</v>
      </c>
      <c r="R6" s="188"/>
      <c r="S6" s="1" t="s">
        <v>103</v>
      </c>
      <c r="T6" s="1">
        <v>10</v>
      </c>
      <c r="U6" s="54">
        <f>(T6*$C$2)/1000</f>
        <v>3.5</v>
      </c>
    </row>
    <row r="7" spans="1:23" ht="16.5" customHeight="1">
      <c r="A7" s="189" t="s">
        <v>104</v>
      </c>
      <c r="B7" s="201" t="s">
        <v>59</v>
      </c>
      <c r="C7" s="51" t="s">
        <v>216</v>
      </c>
      <c r="D7" s="51">
        <v>85</v>
      </c>
      <c r="E7" s="54" t="s">
        <v>217</v>
      </c>
      <c r="F7" s="191" t="s">
        <v>62</v>
      </c>
      <c r="G7" s="51" t="s">
        <v>163</v>
      </c>
      <c r="H7" s="1">
        <v>70</v>
      </c>
      <c r="I7" s="54">
        <v>14</v>
      </c>
      <c r="J7" s="214"/>
      <c r="K7" s="55" t="s">
        <v>150</v>
      </c>
      <c r="L7" s="53">
        <v>35</v>
      </c>
      <c r="M7" s="54">
        <f>(L7*$C$2)/1000</f>
        <v>12.25</v>
      </c>
      <c r="N7" s="191" t="s">
        <v>68</v>
      </c>
      <c r="O7" s="51" t="s">
        <v>146</v>
      </c>
      <c r="P7" s="1">
        <v>70</v>
      </c>
      <c r="Q7" s="54">
        <f>(P7*$C$2)/1000</f>
        <v>24.5</v>
      </c>
      <c r="R7" s="191" t="s">
        <v>71</v>
      </c>
      <c r="S7" s="51" t="s">
        <v>118</v>
      </c>
      <c r="T7" s="51">
        <v>100</v>
      </c>
      <c r="U7" s="54">
        <f>(T7*$C$2)/1000</f>
        <v>35</v>
      </c>
    </row>
    <row r="8" spans="1:23" ht="16.2">
      <c r="A8" s="189"/>
      <c r="B8" s="201"/>
      <c r="C8" s="51"/>
      <c r="D8" s="1"/>
      <c r="E8" s="54"/>
      <c r="F8" s="191"/>
      <c r="G8" s="51" t="s">
        <v>218</v>
      </c>
      <c r="H8" s="1">
        <v>23</v>
      </c>
      <c r="I8" s="54">
        <v>4</v>
      </c>
      <c r="J8" s="214"/>
      <c r="K8" s="55" t="s">
        <v>219</v>
      </c>
      <c r="L8" s="55">
        <v>8</v>
      </c>
      <c r="M8" s="54">
        <f>(L8*$C$2)/1000</f>
        <v>2.8</v>
      </c>
      <c r="N8" s="191"/>
      <c r="O8" s="51" t="s">
        <v>220</v>
      </c>
      <c r="P8" s="1">
        <v>5</v>
      </c>
      <c r="Q8" s="54">
        <f>(P8*$C$2)/1000</f>
        <v>1.75</v>
      </c>
      <c r="R8" s="191"/>
      <c r="S8" s="51" t="s">
        <v>107</v>
      </c>
      <c r="T8" s="51">
        <v>1</v>
      </c>
      <c r="U8" s="54" t="s">
        <v>108</v>
      </c>
    </row>
    <row r="9" spans="1:23" ht="16.2">
      <c r="A9" s="189"/>
      <c r="B9" s="201"/>
      <c r="C9" s="51"/>
      <c r="D9" s="51"/>
      <c r="E9" s="54"/>
      <c r="F9" s="191"/>
      <c r="G9" s="51" t="s">
        <v>113</v>
      </c>
      <c r="H9" s="1">
        <v>1</v>
      </c>
      <c r="I9" s="54" t="s">
        <v>108</v>
      </c>
      <c r="J9" s="214"/>
      <c r="K9" s="55" t="s">
        <v>146</v>
      </c>
      <c r="L9" s="55">
        <v>25</v>
      </c>
      <c r="M9" s="54">
        <f>(L9*$C$2)/1000</f>
        <v>8.75</v>
      </c>
      <c r="N9" s="191"/>
      <c r="O9" s="51" t="s">
        <v>107</v>
      </c>
      <c r="P9" s="1">
        <v>0.5</v>
      </c>
      <c r="Q9" s="54" t="s">
        <v>108</v>
      </c>
      <c r="R9" s="191"/>
      <c r="S9" s="51" t="s">
        <v>157</v>
      </c>
      <c r="T9" s="51">
        <v>0.5</v>
      </c>
      <c r="U9" s="54" t="s">
        <v>108</v>
      </c>
    </row>
    <row r="10" spans="1:23" ht="16.2">
      <c r="A10" s="189"/>
      <c r="B10" s="201"/>
      <c r="C10" s="51"/>
      <c r="D10" s="1"/>
      <c r="E10" s="54"/>
      <c r="F10" s="191"/>
      <c r="G10" s="51"/>
      <c r="H10" s="1"/>
      <c r="I10" s="54"/>
      <c r="J10" s="214"/>
      <c r="K10" s="55" t="s">
        <v>221</v>
      </c>
      <c r="L10" s="65" t="s">
        <v>51</v>
      </c>
      <c r="M10" s="59" t="s">
        <v>108</v>
      </c>
      <c r="N10" s="191"/>
      <c r="O10" s="62"/>
      <c r="P10" s="58"/>
      <c r="Q10" s="54"/>
      <c r="R10" s="191"/>
      <c r="S10" s="70" t="s">
        <v>222</v>
      </c>
      <c r="T10" s="58" t="s">
        <v>51</v>
      </c>
      <c r="U10" s="54" t="s">
        <v>108</v>
      </c>
    </row>
    <row r="11" spans="1:23" ht="16.2">
      <c r="A11" s="189"/>
      <c r="B11" s="201"/>
      <c r="C11" s="51"/>
      <c r="D11" s="51"/>
      <c r="E11" s="54"/>
      <c r="F11" s="191"/>
      <c r="G11" s="51"/>
      <c r="H11" s="1"/>
      <c r="I11" s="54"/>
      <c r="J11" s="214"/>
      <c r="K11" s="55" t="s">
        <v>223</v>
      </c>
      <c r="L11" s="65" t="s">
        <v>51</v>
      </c>
      <c r="M11" s="59" t="s">
        <v>108</v>
      </c>
      <c r="N11" s="191"/>
      <c r="O11" s="62"/>
      <c r="P11" s="58"/>
      <c r="Q11" s="54"/>
      <c r="R11" s="191"/>
      <c r="S11" s="70"/>
      <c r="T11" s="58"/>
      <c r="U11" s="54"/>
    </row>
    <row r="12" spans="1:23" ht="16.2">
      <c r="A12" s="189"/>
      <c r="B12" s="201"/>
      <c r="C12" s="51"/>
      <c r="D12" s="51"/>
      <c r="E12" s="54"/>
      <c r="F12" s="191"/>
      <c r="G12" s="51"/>
      <c r="H12" s="1"/>
      <c r="I12" s="54"/>
      <c r="J12" s="214"/>
      <c r="K12" s="55" t="s">
        <v>224</v>
      </c>
      <c r="L12" s="65" t="s">
        <v>51</v>
      </c>
      <c r="M12" s="59" t="s">
        <v>108</v>
      </c>
      <c r="N12" s="191"/>
      <c r="O12" s="51"/>
      <c r="P12" s="51"/>
      <c r="Q12" s="1"/>
      <c r="R12" s="191"/>
      <c r="S12" s="51"/>
      <c r="T12" s="1"/>
      <c r="U12" s="54"/>
    </row>
    <row r="13" spans="1:23" ht="16.5" customHeight="1">
      <c r="A13" s="189" t="s">
        <v>110</v>
      </c>
      <c r="B13" s="197" t="s">
        <v>60</v>
      </c>
      <c r="C13" s="55" t="s">
        <v>225</v>
      </c>
      <c r="D13" s="53">
        <v>20</v>
      </c>
      <c r="E13" s="54">
        <f>(D13*$C$2)/1000</f>
        <v>7</v>
      </c>
      <c r="F13" s="191" t="s">
        <v>63</v>
      </c>
      <c r="G13" s="55" t="s">
        <v>161</v>
      </c>
      <c r="H13" s="53">
        <v>70</v>
      </c>
      <c r="I13" s="54">
        <v>12</v>
      </c>
      <c r="J13" s="215" t="s">
        <v>281</v>
      </c>
      <c r="K13" s="55" t="s">
        <v>281</v>
      </c>
      <c r="L13" s="53">
        <v>50</v>
      </c>
      <c r="M13" s="54" t="s">
        <v>282</v>
      </c>
      <c r="N13" s="191" t="s">
        <v>69</v>
      </c>
      <c r="O13" s="51" t="s">
        <v>226</v>
      </c>
      <c r="P13" s="1">
        <v>40</v>
      </c>
      <c r="Q13" s="54">
        <f>(P13*$C$2)/1000</f>
        <v>14</v>
      </c>
      <c r="R13" s="191" t="s">
        <v>72</v>
      </c>
      <c r="S13" s="51" t="s">
        <v>227</v>
      </c>
      <c r="T13" s="1">
        <v>65</v>
      </c>
      <c r="U13" s="54">
        <f>(T13*$C$2)/1000</f>
        <v>22.75</v>
      </c>
      <c r="W13" s="91"/>
    </row>
    <row r="14" spans="1:23" ht="16.5" customHeight="1">
      <c r="A14" s="189"/>
      <c r="B14" s="197"/>
      <c r="C14" s="55" t="s">
        <v>228</v>
      </c>
      <c r="D14" s="55">
        <v>17</v>
      </c>
      <c r="E14" s="54">
        <f>(D14*$C$2)/1000</f>
        <v>5.95</v>
      </c>
      <c r="F14" s="191"/>
      <c r="G14" s="55" t="s">
        <v>167</v>
      </c>
      <c r="H14" s="53">
        <v>3</v>
      </c>
      <c r="I14" s="64">
        <v>0.5</v>
      </c>
      <c r="J14" s="215"/>
      <c r="K14" s="55"/>
      <c r="L14" s="216" t="s">
        <v>283</v>
      </c>
      <c r="M14" s="217"/>
      <c r="N14" s="191"/>
      <c r="O14" s="51" t="s">
        <v>167</v>
      </c>
      <c r="P14" s="1">
        <v>10</v>
      </c>
      <c r="Q14" s="54">
        <f>(P14*$C$2)/1000</f>
        <v>3.5</v>
      </c>
      <c r="R14" s="191"/>
      <c r="S14" s="51" t="s">
        <v>167</v>
      </c>
      <c r="T14" s="1">
        <v>5</v>
      </c>
      <c r="U14" s="54">
        <f>(T14*$C$2)/1000</f>
        <v>1.75</v>
      </c>
      <c r="W14" s="90"/>
    </row>
    <row r="15" spans="1:23" ht="16.2">
      <c r="A15" s="189"/>
      <c r="B15" s="197"/>
      <c r="C15" s="55" t="s">
        <v>229</v>
      </c>
      <c r="D15" s="53">
        <v>15</v>
      </c>
      <c r="E15" s="54">
        <f>(D15*$C$2)/1000</f>
        <v>5.25</v>
      </c>
      <c r="F15" s="191"/>
      <c r="G15" s="55" t="s">
        <v>165</v>
      </c>
      <c r="H15" s="53">
        <v>3</v>
      </c>
      <c r="I15" s="64">
        <v>0.5</v>
      </c>
      <c r="J15" s="215"/>
      <c r="K15" s="55"/>
      <c r="L15" s="53"/>
      <c r="M15" s="55"/>
      <c r="N15" s="191"/>
      <c r="O15" s="51" t="s">
        <v>230</v>
      </c>
      <c r="P15" s="1">
        <v>10</v>
      </c>
      <c r="Q15" s="54">
        <f>(P15*$C$2)/1000</f>
        <v>3.5</v>
      </c>
      <c r="R15" s="191"/>
      <c r="S15" s="51" t="s">
        <v>114</v>
      </c>
      <c r="T15" s="1">
        <v>5</v>
      </c>
      <c r="U15" s="54">
        <f>(T15*$C$2)/1000</f>
        <v>1.75</v>
      </c>
      <c r="W15" s="90"/>
    </row>
    <row r="16" spans="1:23" ht="16.2">
      <c r="A16" s="189"/>
      <c r="B16" s="197"/>
      <c r="C16" s="70" t="s">
        <v>168</v>
      </c>
      <c r="D16" s="53">
        <v>40</v>
      </c>
      <c r="E16" s="54">
        <f>(D16*$C$2)/1000</f>
        <v>14</v>
      </c>
      <c r="F16" s="191"/>
      <c r="G16" s="55" t="s">
        <v>114</v>
      </c>
      <c r="H16" s="61">
        <v>6</v>
      </c>
      <c r="I16" s="54">
        <v>1</v>
      </c>
      <c r="J16" s="215"/>
      <c r="K16" s="55"/>
      <c r="L16" s="53"/>
      <c r="M16" s="55"/>
      <c r="N16" s="191"/>
      <c r="O16" s="51" t="s">
        <v>114</v>
      </c>
      <c r="P16" s="1">
        <v>8</v>
      </c>
      <c r="Q16" s="54">
        <f>(P16*$C$2)/1000</f>
        <v>2.8</v>
      </c>
      <c r="R16" s="191"/>
      <c r="S16" s="51"/>
      <c r="T16" s="1"/>
      <c r="U16" s="51"/>
    </row>
    <row r="17" spans="1:21" ht="16.5" customHeight="1">
      <c r="A17" s="189"/>
      <c r="B17" s="197"/>
      <c r="C17" s="85"/>
      <c r="D17" s="85"/>
      <c r="E17" s="53"/>
      <c r="F17" s="191"/>
      <c r="G17" s="62"/>
      <c r="H17" s="65"/>
      <c r="I17" s="65"/>
      <c r="J17" s="215"/>
      <c r="K17" s="66"/>
      <c r="L17" s="66"/>
      <c r="M17" s="66"/>
      <c r="N17" s="191"/>
      <c r="O17" s="51"/>
      <c r="P17" s="51"/>
      <c r="Q17" s="54"/>
      <c r="R17" s="191"/>
      <c r="S17" s="51"/>
      <c r="T17" s="1"/>
      <c r="U17" s="51"/>
    </row>
    <row r="18" spans="1:21" ht="16.5" customHeight="1">
      <c r="A18" s="189"/>
      <c r="B18" s="197"/>
      <c r="C18" s="85"/>
      <c r="D18" s="85"/>
      <c r="E18" s="53"/>
      <c r="F18" s="191"/>
      <c r="G18" s="62"/>
      <c r="H18" s="65"/>
      <c r="I18" s="65"/>
      <c r="J18" s="215"/>
      <c r="K18" s="66"/>
      <c r="L18" s="66"/>
      <c r="M18" s="66"/>
      <c r="N18" s="191"/>
      <c r="O18" s="51"/>
      <c r="P18" s="51"/>
      <c r="Q18" s="54"/>
      <c r="R18" s="191"/>
      <c r="S18" s="51"/>
      <c r="T18" s="1"/>
      <c r="U18" s="51"/>
    </row>
    <row r="19" spans="1:21" ht="16.5" customHeight="1">
      <c r="A19" s="189"/>
      <c r="B19" s="197"/>
      <c r="C19" s="85"/>
      <c r="D19" s="85"/>
      <c r="E19" s="53"/>
      <c r="F19" s="191"/>
      <c r="G19" s="51"/>
      <c r="H19" s="51"/>
      <c r="I19" s="1"/>
      <c r="J19" s="215"/>
      <c r="K19" s="66"/>
      <c r="L19" s="66"/>
      <c r="M19" s="66"/>
      <c r="N19" s="191"/>
      <c r="O19" s="51"/>
      <c r="P19" s="1"/>
      <c r="Q19" s="54"/>
      <c r="R19" s="191"/>
      <c r="S19" s="51"/>
      <c r="T19" s="51"/>
      <c r="U19" s="1"/>
    </row>
    <row r="20" spans="1:21" ht="16.5" customHeight="1">
      <c r="A20" s="189" t="s">
        <v>116</v>
      </c>
      <c r="B20" s="191" t="s">
        <v>28</v>
      </c>
      <c r="C20" s="51" t="s">
        <v>28</v>
      </c>
      <c r="D20" s="1">
        <v>75</v>
      </c>
      <c r="E20" s="54">
        <f>(D20*$C$2)/1000</f>
        <v>26.25</v>
      </c>
      <c r="F20" s="191" t="s">
        <v>28</v>
      </c>
      <c r="G20" s="51" t="s">
        <v>28</v>
      </c>
      <c r="H20" s="1">
        <v>75</v>
      </c>
      <c r="I20" s="54">
        <v>13</v>
      </c>
      <c r="J20" s="191"/>
      <c r="K20" s="51"/>
      <c r="L20" s="1"/>
      <c r="M20" s="54"/>
      <c r="N20" s="191" t="s">
        <v>28</v>
      </c>
      <c r="O20" s="51" t="s">
        <v>28</v>
      </c>
      <c r="P20" s="1">
        <v>75</v>
      </c>
      <c r="Q20" s="54">
        <f>(P20*$C$2)/1000</f>
        <v>26.25</v>
      </c>
      <c r="R20" s="191" t="s">
        <v>28</v>
      </c>
      <c r="S20" s="51" t="s">
        <v>28</v>
      </c>
      <c r="T20" s="1">
        <v>75</v>
      </c>
      <c r="U20" s="54">
        <f>(T20*$C$2)/1000</f>
        <v>26.25</v>
      </c>
    </row>
    <row r="21" spans="1:21" ht="16.2">
      <c r="A21" s="189"/>
      <c r="B21" s="191"/>
      <c r="C21" s="67"/>
      <c r="D21" s="1"/>
      <c r="E21" s="86"/>
      <c r="F21" s="191"/>
      <c r="G21" s="67"/>
      <c r="H21" s="1"/>
      <c r="I21" s="51"/>
      <c r="J21" s="191"/>
      <c r="K21" s="67"/>
      <c r="L21" s="1"/>
      <c r="M21" s="86"/>
      <c r="N21" s="191"/>
      <c r="O21" s="67"/>
      <c r="P21" s="1"/>
      <c r="Q21" s="51"/>
      <c r="R21" s="191"/>
      <c r="S21" s="67"/>
      <c r="T21" s="1"/>
      <c r="U21" s="86"/>
    </row>
    <row r="22" spans="1:21" ht="16.2">
      <c r="A22" s="189"/>
      <c r="B22" s="191"/>
      <c r="C22" s="67"/>
      <c r="D22" s="1"/>
      <c r="E22" s="54"/>
      <c r="F22" s="191"/>
      <c r="G22" s="67"/>
      <c r="H22" s="1"/>
      <c r="I22" s="51"/>
      <c r="J22" s="191"/>
      <c r="K22" s="67"/>
      <c r="L22" s="1"/>
      <c r="M22" s="54"/>
      <c r="N22" s="191"/>
      <c r="O22" s="67"/>
      <c r="P22" s="1"/>
      <c r="Q22" s="51"/>
      <c r="R22" s="191"/>
      <c r="S22" s="67"/>
      <c r="T22" s="1"/>
      <c r="U22" s="54"/>
    </row>
    <row r="23" spans="1:21" ht="16.5" customHeight="1">
      <c r="A23" s="189"/>
      <c r="B23" s="191"/>
      <c r="C23" s="67"/>
      <c r="D23" s="51"/>
      <c r="E23" s="54"/>
      <c r="F23" s="191"/>
      <c r="G23" s="67"/>
      <c r="H23" s="51"/>
      <c r="I23" s="1"/>
      <c r="J23" s="191"/>
      <c r="K23" s="67"/>
      <c r="L23" s="51"/>
      <c r="M23" s="54"/>
      <c r="N23" s="191"/>
      <c r="O23" s="67"/>
      <c r="P23" s="51"/>
      <c r="Q23" s="1"/>
      <c r="R23" s="191"/>
      <c r="S23" s="67"/>
      <c r="T23" s="51"/>
      <c r="U23" s="54"/>
    </row>
    <row r="24" spans="1:21" ht="16.5" customHeight="1">
      <c r="A24" s="189"/>
      <c r="B24" s="191"/>
      <c r="C24" s="1"/>
      <c r="D24" s="1"/>
      <c r="E24" s="54"/>
      <c r="F24" s="191"/>
      <c r="G24" s="1"/>
      <c r="H24" s="1"/>
      <c r="I24" s="51"/>
      <c r="J24" s="191"/>
      <c r="K24" s="1"/>
      <c r="L24" s="1"/>
      <c r="M24" s="54"/>
      <c r="N24" s="191"/>
      <c r="O24" s="1"/>
      <c r="P24" s="1"/>
      <c r="Q24" s="51"/>
      <c r="R24" s="191"/>
      <c r="S24" s="1"/>
      <c r="T24" s="1"/>
      <c r="U24" s="54"/>
    </row>
    <row r="25" spans="1:21" ht="16.5" customHeight="1">
      <c r="A25" s="188" t="s">
        <v>117</v>
      </c>
      <c r="B25" s="191" t="s">
        <v>61</v>
      </c>
      <c r="C25" s="1" t="s">
        <v>231</v>
      </c>
      <c r="D25" s="1">
        <v>0.5</v>
      </c>
      <c r="E25" s="55" t="s">
        <v>108</v>
      </c>
      <c r="F25" s="190" t="s">
        <v>64</v>
      </c>
      <c r="G25" s="62" t="s">
        <v>232</v>
      </c>
      <c r="H25" s="62">
        <v>20</v>
      </c>
      <c r="I25" s="54">
        <v>4</v>
      </c>
      <c r="J25" s="191" t="s">
        <v>67</v>
      </c>
      <c r="K25" s="1" t="s">
        <v>233</v>
      </c>
      <c r="L25" s="1">
        <v>10</v>
      </c>
      <c r="M25" s="54">
        <f>(L25*$C$2)/1000</f>
        <v>3.5</v>
      </c>
      <c r="N25" s="190" t="s">
        <v>70</v>
      </c>
      <c r="O25" s="55" t="s">
        <v>168</v>
      </c>
      <c r="P25" s="53">
        <v>20</v>
      </c>
      <c r="Q25" s="54">
        <f>(P25*$C$2)/1000</f>
        <v>7</v>
      </c>
      <c r="R25" s="190" t="s">
        <v>73</v>
      </c>
      <c r="S25" s="55" t="s">
        <v>171</v>
      </c>
      <c r="T25" s="53">
        <v>10</v>
      </c>
      <c r="U25" s="54">
        <f>(T25*$C$2)/1000</f>
        <v>3.5</v>
      </c>
    </row>
    <row r="26" spans="1:21" ht="16.2">
      <c r="A26" s="188"/>
      <c r="B26" s="191"/>
      <c r="C26" s="51" t="s">
        <v>164</v>
      </c>
      <c r="D26" s="1">
        <v>8</v>
      </c>
      <c r="E26" s="54">
        <f>(D26*$C$2)/1000</f>
        <v>2.8</v>
      </c>
      <c r="F26" s="190"/>
      <c r="G26" s="55" t="s">
        <v>172</v>
      </c>
      <c r="H26" s="53" t="s">
        <v>51</v>
      </c>
      <c r="I26" s="55" t="s">
        <v>108</v>
      </c>
      <c r="J26" s="191"/>
      <c r="K26" s="51" t="s">
        <v>151</v>
      </c>
      <c r="L26" s="1">
        <v>20</v>
      </c>
      <c r="M26" s="54">
        <f>(L26*$C$2)/1000</f>
        <v>7</v>
      </c>
      <c r="N26" s="190"/>
      <c r="O26" s="55" t="s">
        <v>147</v>
      </c>
      <c r="P26" s="53">
        <v>8</v>
      </c>
      <c r="Q26" s="54">
        <f>(P26*$C$2)/1000</f>
        <v>2.8</v>
      </c>
      <c r="R26" s="190"/>
      <c r="S26" s="55" t="s">
        <v>165</v>
      </c>
      <c r="T26" s="53">
        <v>1</v>
      </c>
      <c r="U26" s="64">
        <f>(T26*$C$2)/1000</f>
        <v>0.35</v>
      </c>
    </row>
    <row r="27" spans="1:21" ht="16.2">
      <c r="A27" s="188"/>
      <c r="B27" s="191"/>
      <c r="C27" s="51" t="s">
        <v>109</v>
      </c>
      <c r="D27" s="53" t="s">
        <v>51</v>
      </c>
      <c r="E27" s="55" t="s">
        <v>108</v>
      </c>
      <c r="F27" s="190"/>
      <c r="G27" s="53"/>
      <c r="H27" s="53"/>
      <c r="I27" s="54"/>
      <c r="J27" s="191"/>
      <c r="K27" s="1"/>
      <c r="L27" s="53"/>
      <c r="M27" s="55"/>
      <c r="N27" s="190"/>
      <c r="O27" s="55" t="s">
        <v>234</v>
      </c>
      <c r="P27" s="53" t="s">
        <v>51</v>
      </c>
      <c r="Q27" s="53" t="s">
        <v>108</v>
      </c>
      <c r="R27" s="190"/>
      <c r="S27" s="63" t="s">
        <v>121</v>
      </c>
      <c r="T27" s="53" t="s">
        <v>108</v>
      </c>
      <c r="U27" s="53" t="s">
        <v>108</v>
      </c>
    </row>
    <row r="28" spans="1:21" ht="16.2">
      <c r="A28" s="188"/>
      <c r="B28" s="191"/>
      <c r="C28" s="51"/>
      <c r="D28" s="1"/>
      <c r="E28" s="1"/>
      <c r="F28" s="190"/>
      <c r="G28" s="53"/>
      <c r="H28" s="53"/>
      <c r="I28" s="53"/>
      <c r="J28" s="191"/>
      <c r="K28" s="51"/>
      <c r="L28" s="51"/>
      <c r="M28" s="1"/>
      <c r="N28" s="190"/>
      <c r="O28" s="55"/>
      <c r="P28" s="53"/>
      <c r="Q28" s="53"/>
      <c r="R28" s="190"/>
      <c r="S28" s="55" t="s">
        <v>235</v>
      </c>
      <c r="T28" s="53">
        <v>3</v>
      </c>
      <c r="U28" s="64">
        <f>(T28*$C$2)/1000</f>
        <v>1.05</v>
      </c>
    </row>
    <row r="29" spans="1:21" ht="16.2">
      <c r="A29" s="188"/>
      <c r="B29" s="191"/>
      <c r="C29" s="51"/>
      <c r="D29" s="51"/>
      <c r="E29" s="1"/>
      <c r="F29" s="190"/>
      <c r="G29" s="53"/>
      <c r="H29" s="53"/>
      <c r="I29" s="53"/>
      <c r="J29" s="191"/>
      <c r="K29" s="55"/>
      <c r="L29" s="51"/>
      <c r="M29" s="1"/>
      <c r="N29" s="190"/>
      <c r="O29" s="53"/>
      <c r="P29" s="53"/>
      <c r="Q29" s="53"/>
      <c r="R29" s="190"/>
      <c r="S29" s="55"/>
      <c r="T29" s="53"/>
      <c r="U29" s="53"/>
    </row>
    <row r="30" spans="1:21" ht="16.2">
      <c r="A30" s="188" t="s">
        <v>123</v>
      </c>
      <c r="B30" s="188"/>
      <c r="C30" s="139" t="s">
        <v>288</v>
      </c>
      <c r="D30" s="1"/>
      <c r="E30" s="140" t="s">
        <v>293</v>
      </c>
      <c r="F30" s="53" t="s">
        <v>7</v>
      </c>
      <c r="G30" s="70" t="s">
        <v>7</v>
      </c>
      <c r="H30" s="70" t="s">
        <v>51</v>
      </c>
      <c r="I30" s="53" t="s">
        <v>285</v>
      </c>
      <c r="J30" s="1" t="s">
        <v>124</v>
      </c>
      <c r="K30" s="51"/>
      <c r="L30" s="53"/>
      <c r="M30" s="55"/>
      <c r="N30" s="53" t="s">
        <v>7</v>
      </c>
      <c r="O30" s="70" t="s">
        <v>7</v>
      </c>
      <c r="P30" s="70" t="s">
        <v>51</v>
      </c>
      <c r="Q30" s="53" t="s">
        <v>180</v>
      </c>
      <c r="R30" s="1" t="s">
        <v>124</v>
      </c>
      <c r="S30" s="139" t="s">
        <v>74</v>
      </c>
      <c r="T30" s="154">
        <v>200</v>
      </c>
      <c r="U30" s="142" t="s">
        <v>205</v>
      </c>
    </row>
    <row r="31" spans="1:21" ht="16.2">
      <c r="A31" s="188" t="s">
        <v>125</v>
      </c>
      <c r="B31" s="188"/>
      <c r="C31" s="1"/>
      <c r="D31" s="51"/>
      <c r="E31" s="1"/>
      <c r="F31" s="1" t="s">
        <v>125</v>
      </c>
      <c r="G31" s="1"/>
      <c r="H31" s="51"/>
      <c r="I31" s="1"/>
      <c r="J31" s="1" t="s">
        <v>125</v>
      </c>
      <c r="K31" s="1"/>
      <c r="L31" s="51"/>
      <c r="M31" s="1"/>
      <c r="N31" s="1" t="s">
        <v>125</v>
      </c>
      <c r="O31" s="1"/>
      <c r="P31" s="51"/>
      <c r="Q31" s="53"/>
      <c r="R31" s="55"/>
      <c r="S31" s="1"/>
      <c r="T31" s="51"/>
      <c r="U31" s="1"/>
    </row>
    <row r="32" spans="1:21" ht="16.5" customHeight="1">
      <c r="A32" s="194" t="s">
        <v>126</v>
      </c>
      <c r="B32" s="195" t="s">
        <v>127</v>
      </c>
      <c r="C32" s="195"/>
      <c r="D32" s="55">
        <v>3</v>
      </c>
      <c r="E32" s="72">
        <f>D32*45</f>
        <v>135</v>
      </c>
      <c r="F32" s="195" t="s">
        <v>127</v>
      </c>
      <c r="G32" s="195"/>
      <c r="H32" s="51">
        <v>3</v>
      </c>
      <c r="I32" s="73">
        <f>H32*45</f>
        <v>135</v>
      </c>
      <c r="J32" s="195" t="s">
        <v>127</v>
      </c>
      <c r="K32" s="195"/>
      <c r="L32" s="51">
        <v>4</v>
      </c>
      <c r="M32" s="73">
        <f>L32*45</f>
        <v>180</v>
      </c>
      <c r="N32" s="195" t="s">
        <v>127</v>
      </c>
      <c r="O32" s="195"/>
      <c r="P32" s="51">
        <v>3</v>
      </c>
      <c r="Q32" s="73">
        <f>P32*45</f>
        <v>135</v>
      </c>
      <c r="R32" s="195" t="s">
        <v>127</v>
      </c>
      <c r="S32" s="195"/>
      <c r="T32" s="51">
        <v>3</v>
      </c>
      <c r="U32" s="73">
        <f>T32*45</f>
        <v>135</v>
      </c>
    </row>
    <row r="33" spans="1:21" ht="16.5" customHeight="1">
      <c r="A33" s="194"/>
      <c r="B33" s="71" t="s">
        <v>128</v>
      </c>
      <c r="C33" s="71"/>
      <c r="D33" s="55">
        <v>5.2</v>
      </c>
      <c r="E33" s="74">
        <f>D33*70</f>
        <v>364</v>
      </c>
      <c r="F33" s="195" t="s">
        <v>128</v>
      </c>
      <c r="G33" s="195"/>
      <c r="H33" s="51">
        <v>5</v>
      </c>
      <c r="I33" s="75">
        <f>H33*70</f>
        <v>350</v>
      </c>
      <c r="J33" s="195" t="s">
        <v>128</v>
      </c>
      <c r="K33" s="195"/>
      <c r="L33" s="51">
        <v>5</v>
      </c>
      <c r="M33" s="75">
        <f>L33*70</f>
        <v>350</v>
      </c>
      <c r="N33" s="195" t="s">
        <v>128</v>
      </c>
      <c r="O33" s="195"/>
      <c r="P33" s="51">
        <v>5</v>
      </c>
      <c r="Q33" s="75">
        <f>P33*70</f>
        <v>350</v>
      </c>
      <c r="R33" s="195" t="s">
        <v>128</v>
      </c>
      <c r="S33" s="195"/>
      <c r="T33" s="51">
        <v>5</v>
      </c>
      <c r="U33" s="75">
        <f>T33*70</f>
        <v>350</v>
      </c>
    </row>
    <row r="34" spans="1:21" ht="16.2">
      <c r="A34" s="194"/>
      <c r="B34" s="71" t="s">
        <v>129</v>
      </c>
      <c r="C34" s="71"/>
      <c r="D34" s="55">
        <v>2.5</v>
      </c>
      <c r="E34" s="72">
        <f>D34*75</f>
        <v>187.5</v>
      </c>
      <c r="F34" s="195" t="s">
        <v>129</v>
      </c>
      <c r="G34" s="195"/>
      <c r="H34" s="51">
        <v>2.5</v>
      </c>
      <c r="I34" s="75">
        <f>H34*75</f>
        <v>187.5</v>
      </c>
      <c r="J34" s="195" t="s">
        <v>129</v>
      </c>
      <c r="K34" s="195"/>
      <c r="L34" s="51">
        <v>2.5</v>
      </c>
      <c r="M34" s="75">
        <f>L34*75</f>
        <v>187.5</v>
      </c>
      <c r="N34" s="195" t="s">
        <v>129</v>
      </c>
      <c r="O34" s="195"/>
      <c r="P34" s="51">
        <v>2.5</v>
      </c>
      <c r="Q34" s="75">
        <f>P34*75</f>
        <v>187.5</v>
      </c>
      <c r="R34" s="195" t="s">
        <v>129</v>
      </c>
      <c r="S34" s="195"/>
      <c r="T34" s="51">
        <v>3.1</v>
      </c>
      <c r="U34" s="75">
        <f>T34*75</f>
        <v>232.5</v>
      </c>
    </row>
    <row r="35" spans="1:21" ht="16.2">
      <c r="A35" s="194"/>
      <c r="B35" s="71" t="s">
        <v>130</v>
      </c>
      <c r="C35" s="71"/>
      <c r="D35" s="55">
        <v>1.4</v>
      </c>
      <c r="E35" s="74">
        <f>D35*25</f>
        <v>35</v>
      </c>
      <c r="F35" s="195" t="s">
        <v>130</v>
      </c>
      <c r="G35" s="195"/>
      <c r="H35" s="51">
        <v>1.7</v>
      </c>
      <c r="I35" s="75">
        <f>H35*25</f>
        <v>42.5</v>
      </c>
      <c r="J35" s="195" t="s">
        <v>130</v>
      </c>
      <c r="K35" s="195"/>
      <c r="L35" s="51">
        <v>1.5</v>
      </c>
      <c r="M35" s="75">
        <f>L35*25</f>
        <v>37.5</v>
      </c>
      <c r="N35" s="195" t="s">
        <v>130</v>
      </c>
      <c r="O35" s="195"/>
      <c r="P35" s="51">
        <v>1.6</v>
      </c>
      <c r="Q35" s="75">
        <f>P35*25</f>
        <v>40</v>
      </c>
      <c r="R35" s="195" t="s">
        <v>130</v>
      </c>
      <c r="S35" s="195"/>
      <c r="T35" s="51">
        <v>1.6</v>
      </c>
      <c r="U35" s="75">
        <f>T35*25</f>
        <v>40</v>
      </c>
    </row>
    <row r="36" spans="1:21" ht="16.2">
      <c r="A36" s="194"/>
      <c r="B36" s="71" t="s">
        <v>131</v>
      </c>
      <c r="C36" s="71"/>
      <c r="D36" s="53">
        <v>0</v>
      </c>
      <c r="E36" s="72">
        <f>D36*60</f>
        <v>0</v>
      </c>
      <c r="F36" s="195" t="s">
        <v>131</v>
      </c>
      <c r="G36" s="195"/>
      <c r="H36" s="1">
        <v>1</v>
      </c>
      <c r="I36" s="75">
        <f>H36*60</f>
        <v>60</v>
      </c>
      <c r="J36" s="195" t="s">
        <v>131</v>
      </c>
      <c r="K36" s="195"/>
      <c r="L36" s="1">
        <v>0</v>
      </c>
      <c r="M36" s="75">
        <f>L36*60</f>
        <v>0</v>
      </c>
      <c r="N36" s="195" t="s">
        <v>131</v>
      </c>
      <c r="O36" s="195"/>
      <c r="P36" s="1">
        <v>1</v>
      </c>
      <c r="Q36" s="75">
        <f>P36*60</f>
        <v>60</v>
      </c>
      <c r="R36" s="195" t="s">
        <v>131</v>
      </c>
      <c r="S36" s="195"/>
      <c r="T36" s="1">
        <v>0</v>
      </c>
      <c r="U36" s="75">
        <f>T36*60</f>
        <v>0</v>
      </c>
    </row>
    <row r="37" spans="1:21" ht="16.2">
      <c r="A37" s="194"/>
      <c r="B37" s="71" t="s">
        <v>132</v>
      </c>
      <c r="C37" s="71"/>
      <c r="D37" s="53">
        <v>0</v>
      </c>
      <c r="E37" s="72">
        <v>0</v>
      </c>
      <c r="F37" s="71" t="s">
        <v>132</v>
      </c>
      <c r="G37" s="71"/>
      <c r="H37" s="1">
        <v>0</v>
      </c>
      <c r="I37" s="73">
        <v>0</v>
      </c>
      <c r="J37" s="71" t="s">
        <v>132</v>
      </c>
      <c r="K37" s="71"/>
      <c r="L37" s="1">
        <v>0</v>
      </c>
      <c r="M37" s="73">
        <f>L37*120</f>
        <v>0</v>
      </c>
      <c r="N37" s="71" t="s">
        <v>132</v>
      </c>
      <c r="O37" s="71"/>
      <c r="P37" s="1">
        <v>0</v>
      </c>
      <c r="Q37" s="73">
        <v>0</v>
      </c>
      <c r="R37" s="71" t="s">
        <v>132</v>
      </c>
      <c r="S37" s="71"/>
      <c r="T37" s="1">
        <v>0</v>
      </c>
      <c r="U37" s="73">
        <f>T37*120</f>
        <v>0</v>
      </c>
    </row>
    <row r="38" spans="1:21" s="79" customFormat="1" ht="16.2">
      <c r="A38" s="76"/>
      <c r="B38" s="195" t="s">
        <v>133</v>
      </c>
      <c r="C38" s="195"/>
      <c r="D38" s="77"/>
      <c r="E38" s="74">
        <f>SUM(E32:E36)</f>
        <v>721.5</v>
      </c>
      <c r="F38" s="195" t="s">
        <v>133</v>
      </c>
      <c r="G38" s="195"/>
      <c r="H38" s="78"/>
      <c r="I38" s="75">
        <f>SUM(I32:I36)</f>
        <v>775</v>
      </c>
      <c r="J38" s="195" t="s">
        <v>133</v>
      </c>
      <c r="K38" s="195"/>
      <c r="L38" s="78"/>
      <c r="M38" s="75">
        <f>SUM(M32:M37)</f>
        <v>755</v>
      </c>
      <c r="N38" s="195" t="s">
        <v>133</v>
      </c>
      <c r="O38" s="195"/>
      <c r="P38" s="78"/>
      <c r="Q38" s="75">
        <f>SUM(Q32:Q37)</f>
        <v>772.5</v>
      </c>
      <c r="R38" s="195" t="s">
        <v>133</v>
      </c>
      <c r="S38" s="195"/>
      <c r="T38" s="78"/>
      <c r="U38" s="75">
        <f>SUM(U32:U37)</f>
        <v>757.5</v>
      </c>
    </row>
    <row r="39" spans="1:21" ht="16.2">
      <c r="A39" s="49"/>
      <c r="B39" s="49" t="s">
        <v>134</v>
      </c>
      <c r="C39" s="49"/>
      <c r="D39" s="49"/>
      <c r="E39" s="49"/>
      <c r="F39" s="49"/>
      <c r="G39" s="49"/>
      <c r="H39" s="49" t="s">
        <v>181</v>
      </c>
      <c r="I39" s="49"/>
      <c r="J39" s="49"/>
      <c r="K39" s="49"/>
      <c r="L39" s="49"/>
      <c r="M39" s="49"/>
      <c r="N39" s="49"/>
      <c r="O39" s="49"/>
      <c r="P39" s="49" t="s">
        <v>135</v>
      </c>
      <c r="Q39" s="49"/>
    </row>
    <row r="40" spans="1:21" ht="31.8">
      <c r="A40" s="80" t="s">
        <v>136</v>
      </c>
      <c r="B40" s="80"/>
      <c r="C40" s="80"/>
      <c r="D40" s="80"/>
      <c r="E40" s="80"/>
      <c r="F40" s="80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</row>
    <row r="41" spans="1:21" ht="16.2">
      <c r="A41" s="80" t="s">
        <v>137</v>
      </c>
      <c r="B41" s="80"/>
      <c r="C41" s="80"/>
      <c r="D41" s="80"/>
      <c r="E41" s="80"/>
      <c r="F41" s="80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</row>
    <row r="42" spans="1:21" ht="16.2">
      <c r="A42" s="80" t="s">
        <v>258</v>
      </c>
      <c r="B42" s="80"/>
      <c r="C42" s="80"/>
      <c r="D42" s="80"/>
      <c r="E42" s="80"/>
      <c r="F42" s="80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</row>
    <row r="48" spans="1:21" ht="16.5" customHeight="1"/>
  </sheetData>
  <mergeCells count="66">
    <mergeCell ref="F36:G36"/>
    <mergeCell ref="J36:K36"/>
    <mergeCell ref="N36:O36"/>
    <mergeCell ref="R36:S36"/>
    <mergeCell ref="B38:C38"/>
    <mergeCell ref="F38:G38"/>
    <mergeCell ref="J38:K38"/>
    <mergeCell ref="N38:O38"/>
    <mergeCell ref="R38:S38"/>
    <mergeCell ref="R34:S34"/>
    <mergeCell ref="F35:G35"/>
    <mergeCell ref="J35:K35"/>
    <mergeCell ref="N35:O35"/>
    <mergeCell ref="R35:S35"/>
    <mergeCell ref="R25:R29"/>
    <mergeCell ref="A30:B30"/>
    <mergeCell ref="A31:B31"/>
    <mergeCell ref="A32:A37"/>
    <mergeCell ref="B32:C32"/>
    <mergeCell ref="F32:G32"/>
    <mergeCell ref="J32:K32"/>
    <mergeCell ref="N32:O32"/>
    <mergeCell ref="R32:S32"/>
    <mergeCell ref="F33:G33"/>
    <mergeCell ref="J33:K33"/>
    <mergeCell ref="N33:O33"/>
    <mergeCell ref="R33:S33"/>
    <mergeCell ref="F34:G34"/>
    <mergeCell ref="J34:K34"/>
    <mergeCell ref="N34:O34"/>
    <mergeCell ref="A25:A29"/>
    <mergeCell ref="B25:B29"/>
    <mergeCell ref="F25:F29"/>
    <mergeCell ref="J25:J29"/>
    <mergeCell ref="N25:N29"/>
    <mergeCell ref="R13:R19"/>
    <mergeCell ref="A20:A24"/>
    <mergeCell ref="B20:B24"/>
    <mergeCell ref="F20:F24"/>
    <mergeCell ref="J20:J24"/>
    <mergeCell ref="N20:N24"/>
    <mergeCell ref="R20:R24"/>
    <mergeCell ref="A13:A19"/>
    <mergeCell ref="B13:B19"/>
    <mergeCell ref="F13:F19"/>
    <mergeCell ref="J13:J19"/>
    <mergeCell ref="N13:N19"/>
    <mergeCell ref="L14:M14"/>
    <mergeCell ref="R5:R6"/>
    <mergeCell ref="A7:A12"/>
    <mergeCell ref="B7:B12"/>
    <mergeCell ref="F7:F12"/>
    <mergeCell ref="N7:N12"/>
    <mergeCell ref="R7:R12"/>
    <mergeCell ref="A5:A6"/>
    <mergeCell ref="B5:B6"/>
    <mergeCell ref="F5:F6"/>
    <mergeCell ref="J5:J12"/>
    <mergeCell ref="N5:N6"/>
    <mergeCell ref="A1:U1"/>
    <mergeCell ref="B3:E3"/>
    <mergeCell ref="F3:I3"/>
    <mergeCell ref="J3:M3"/>
    <mergeCell ref="N3:Q3"/>
    <mergeCell ref="R3:U3"/>
    <mergeCell ref="F2:I2"/>
  </mergeCells>
  <phoneticPr fontId="39" type="noConversion"/>
  <pageMargins left="0.2" right="0.2" top="0.2" bottom="0.2" header="0.51180555555555496" footer="0.51180555555555496"/>
  <pageSetup paperSize="9" scale="75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tabSelected="1" view="pageBreakPreview" topLeftCell="A7" zoomScale="90" zoomScaleNormal="90" zoomScalePageLayoutView="90" workbookViewId="0">
      <selection activeCell="I28" sqref="I28"/>
    </sheetView>
  </sheetViews>
  <sheetFormatPr defaultColWidth="8.796875" defaultRowHeight="14.4"/>
  <cols>
    <col min="1" max="1" width="4.796875" customWidth="1"/>
    <col min="2" max="2" width="6.296875" customWidth="1"/>
    <col min="6" max="6" width="6.296875" customWidth="1"/>
    <col min="10" max="10" width="6.296875" customWidth="1"/>
    <col min="14" max="14" width="6.296875" customWidth="1"/>
    <col min="18" max="18" width="6.296875" customWidth="1"/>
  </cols>
  <sheetData>
    <row r="1" spans="1:22" ht="24.6">
      <c r="A1" s="187" t="s">
        <v>236</v>
      </c>
      <c r="B1" s="187"/>
      <c r="C1" s="187"/>
      <c r="D1" s="187"/>
      <c r="E1" s="187" t="s">
        <v>237</v>
      </c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</row>
    <row r="2" spans="1:22" s="50" customFormat="1" ht="22.2">
      <c r="A2" s="46" t="s">
        <v>93</v>
      </c>
      <c r="B2" s="46"/>
      <c r="C2" s="47">
        <v>350</v>
      </c>
      <c r="D2" s="46" t="s">
        <v>94</v>
      </c>
      <c r="E2" s="46"/>
      <c r="F2" s="46"/>
      <c r="G2" s="48"/>
      <c r="H2" s="48"/>
      <c r="I2" s="48"/>
      <c r="J2" s="48"/>
      <c r="K2" s="48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2" ht="16.2">
      <c r="A3" s="1" t="s">
        <v>0</v>
      </c>
      <c r="B3" s="188" t="s">
        <v>238</v>
      </c>
      <c r="C3" s="188"/>
      <c r="D3" s="188"/>
      <c r="E3" s="188"/>
      <c r="F3" s="188" t="s">
        <v>239</v>
      </c>
      <c r="G3" s="188"/>
      <c r="H3" s="188"/>
      <c r="I3" s="188"/>
      <c r="J3" s="188" t="s">
        <v>240</v>
      </c>
      <c r="K3" s="188"/>
      <c r="L3" s="188"/>
      <c r="M3" s="188"/>
      <c r="N3" s="188" t="s">
        <v>241</v>
      </c>
      <c r="O3" s="188"/>
      <c r="P3" s="188"/>
      <c r="Q3" s="188"/>
      <c r="R3" s="188" t="s">
        <v>242</v>
      </c>
      <c r="S3" s="188"/>
      <c r="T3" s="188"/>
      <c r="U3" s="188"/>
    </row>
    <row r="4" spans="1:22" ht="16.2">
      <c r="A4" s="1" t="s">
        <v>97</v>
      </c>
      <c r="B4" s="51" t="s">
        <v>98</v>
      </c>
      <c r="C4" s="1" t="s">
        <v>99</v>
      </c>
      <c r="D4" s="52" t="s">
        <v>100</v>
      </c>
      <c r="E4" s="51" t="s">
        <v>101</v>
      </c>
      <c r="F4" s="51" t="s">
        <v>98</v>
      </c>
      <c r="G4" s="1" t="s">
        <v>99</v>
      </c>
      <c r="H4" s="52" t="s">
        <v>100</v>
      </c>
      <c r="I4" s="51" t="s">
        <v>101</v>
      </c>
      <c r="J4" s="51" t="s">
        <v>98</v>
      </c>
      <c r="K4" s="1" t="s">
        <v>99</v>
      </c>
      <c r="L4" s="52" t="s">
        <v>100</v>
      </c>
      <c r="M4" s="51" t="s">
        <v>101</v>
      </c>
      <c r="N4" s="51" t="s">
        <v>98</v>
      </c>
      <c r="O4" s="1" t="s">
        <v>99</v>
      </c>
      <c r="P4" s="52" t="s">
        <v>100</v>
      </c>
      <c r="Q4" s="51" t="s">
        <v>101</v>
      </c>
      <c r="R4" s="51" t="s">
        <v>98</v>
      </c>
      <c r="S4" s="1" t="s">
        <v>99</v>
      </c>
      <c r="T4" s="52" t="s">
        <v>100</v>
      </c>
      <c r="U4" s="51" t="s">
        <v>101</v>
      </c>
    </row>
    <row r="5" spans="1:22" ht="16.5" customHeight="1">
      <c r="A5" s="189" t="s">
        <v>2</v>
      </c>
      <c r="B5" s="188" t="s">
        <v>75</v>
      </c>
      <c r="C5" s="1" t="s">
        <v>102</v>
      </c>
      <c r="D5" s="1">
        <v>100</v>
      </c>
      <c r="E5" s="54">
        <f>(D5*$C$2)/1000</f>
        <v>35</v>
      </c>
      <c r="F5" s="188" t="s">
        <v>16</v>
      </c>
      <c r="G5" s="1" t="s">
        <v>102</v>
      </c>
      <c r="H5" s="1">
        <v>90</v>
      </c>
      <c r="I5" s="54">
        <f>(H5*$C$2)/1000</f>
        <v>31.5</v>
      </c>
      <c r="J5" s="190" t="s">
        <v>83</v>
      </c>
      <c r="K5" s="53" t="s">
        <v>102</v>
      </c>
      <c r="L5" s="53">
        <v>80</v>
      </c>
      <c r="M5" s="54">
        <f t="shared" ref="M5:M10" si="0">(L5*$C$2)/1000</f>
        <v>28</v>
      </c>
      <c r="N5" s="192" t="s">
        <v>36</v>
      </c>
      <c r="O5" s="53" t="s">
        <v>102</v>
      </c>
      <c r="P5" s="53">
        <v>90</v>
      </c>
      <c r="Q5" s="54">
        <f>(P5*$C$2)/1000</f>
        <v>31.5</v>
      </c>
      <c r="R5" s="188" t="s">
        <v>16</v>
      </c>
      <c r="S5" s="1" t="s">
        <v>102</v>
      </c>
      <c r="T5" s="1">
        <v>90</v>
      </c>
      <c r="U5" s="54">
        <f>(T5*$C$2)/1000</f>
        <v>31.5</v>
      </c>
    </row>
    <row r="6" spans="1:22" ht="16.2">
      <c r="A6" s="189"/>
      <c r="B6" s="188"/>
      <c r="C6" s="1"/>
      <c r="D6" s="1"/>
      <c r="E6" s="1"/>
      <c r="F6" s="188"/>
      <c r="G6" s="1" t="s">
        <v>103</v>
      </c>
      <c r="H6" s="1">
        <v>10</v>
      </c>
      <c r="I6" s="54">
        <f>(H6*$C$2)/1000</f>
        <v>3.5</v>
      </c>
      <c r="J6" s="190"/>
      <c r="K6" s="53" t="s">
        <v>243</v>
      </c>
      <c r="L6" s="53">
        <v>40</v>
      </c>
      <c r="M6" s="54">
        <f t="shared" si="0"/>
        <v>14</v>
      </c>
      <c r="N6" s="192"/>
      <c r="O6" s="53" t="s">
        <v>145</v>
      </c>
      <c r="P6" s="53">
        <v>10</v>
      </c>
      <c r="Q6" s="54">
        <f>(P6*$C$2)/1000</f>
        <v>3.5</v>
      </c>
      <c r="R6" s="188"/>
      <c r="S6" s="1" t="s">
        <v>103</v>
      </c>
      <c r="T6" s="1">
        <v>10</v>
      </c>
      <c r="U6" s="54">
        <f>(T6*$C$2)/1000</f>
        <v>3.5</v>
      </c>
    </row>
    <row r="7" spans="1:22" ht="16.5" customHeight="1">
      <c r="A7" s="189" t="s">
        <v>104</v>
      </c>
      <c r="B7" s="191" t="s">
        <v>76</v>
      </c>
      <c r="C7" s="51" t="s">
        <v>244</v>
      </c>
      <c r="D7" s="1">
        <v>86</v>
      </c>
      <c r="E7" s="54" t="s">
        <v>245</v>
      </c>
      <c r="F7" s="191" t="s">
        <v>79</v>
      </c>
      <c r="G7" s="51" t="s">
        <v>191</v>
      </c>
      <c r="H7" s="1" t="s">
        <v>51</v>
      </c>
      <c r="I7" s="54" t="s">
        <v>108</v>
      </c>
      <c r="J7" s="190"/>
      <c r="K7" s="1" t="s">
        <v>146</v>
      </c>
      <c r="L7" s="53">
        <v>15</v>
      </c>
      <c r="M7" s="54">
        <f t="shared" si="0"/>
        <v>5.25</v>
      </c>
      <c r="N7" s="191" t="s">
        <v>85</v>
      </c>
      <c r="O7" s="55" t="s">
        <v>163</v>
      </c>
      <c r="P7" s="53">
        <v>75</v>
      </c>
      <c r="Q7" s="54">
        <f>(P7*$C$2)/1000</f>
        <v>26.25</v>
      </c>
      <c r="R7" s="191" t="s">
        <v>88</v>
      </c>
      <c r="S7" s="55" t="s">
        <v>114</v>
      </c>
      <c r="T7" s="1">
        <v>70</v>
      </c>
      <c r="U7" s="54">
        <f>(T7*$C$2)/1000</f>
        <v>24.5</v>
      </c>
    </row>
    <row r="8" spans="1:22" ht="16.2">
      <c r="A8" s="189"/>
      <c r="B8" s="191"/>
      <c r="C8" s="51"/>
      <c r="D8" s="1"/>
      <c r="E8" s="54"/>
      <c r="F8" s="191"/>
      <c r="G8" s="51" t="s">
        <v>105</v>
      </c>
      <c r="H8" s="1">
        <v>70</v>
      </c>
      <c r="I8" s="54">
        <f>(H8*$C$2)/1000</f>
        <v>24.5</v>
      </c>
      <c r="J8" s="190"/>
      <c r="K8" s="51" t="s">
        <v>164</v>
      </c>
      <c r="L8" s="65">
        <v>8</v>
      </c>
      <c r="M8" s="54">
        <f t="shared" si="0"/>
        <v>2.8</v>
      </c>
      <c r="N8" s="191"/>
      <c r="O8" s="55" t="s">
        <v>113</v>
      </c>
      <c r="P8" s="53">
        <v>0.5</v>
      </c>
      <c r="Q8" s="54" t="s">
        <v>108</v>
      </c>
      <c r="R8" s="191"/>
      <c r="S8" s="55" t="s">
        <v>246</v>
      </c>
      <c r="T8" s="58" t="s">
        <v>51</v>
      </c>
      <c r="U8" s="55" t="s">
        <v>108</v>
      </c>
    </row>
    <row r="9" spans="1:22" ht="16.2">
      <c r="A9" s="189"/>
      <c r="B9" s="191"/>
      <c r="C9" s="51"/>
      <c r="D9" s="1"/>
      <c r="E9" s="54"/>
      <c r="F9" s="191"/>
      <c r="G9" s="139" t="s">
        <v>150</v>
      </c>
      <c r="H9" s="140">
        <v>20</v>
      </c>
      <c r="I9" s="141">
        <v>10</v>
      </c>
      <c r="J9" s="190"/>
      <c r="K9" s="55" t="s">
        <v>151</v>
      </c>
      <c r="L9" s="65">
        <v>50</v>
      </c>
      <c r="M9" s="54">
        <f t="shared" si="0"/>
        <v>17.5</v>
      </c>
      <c r="N9" s="191"/>
      <c r="O9" s="55" t="s">
        <v>150</v>
      </c>
      <c r="P9" s="53">
        <v>5</v>
      </c>
      <c r="Q9" s="54">
        <f>(P9*$C$2)/1000</f>
        <v>1.75</v>
      </c>
      <c r="R9" s="191"/>
      <c r="S9" s="142" t="s">
        <v>200</v>
      </c>
      <c r="T9" s="144">
        <v>10</v>
      </c>
      <c r="U9" s="141">
        <v>10</v>
      </c>
    </row>
    <row r="10" spans="1:22" ht="16.2">
      <c r="A10" s="189"/>
      <c r="B10" s="191"/>
      <c r="C10" s="51"/>
      <c r="D10" s="1"/>
      <c r="E10" s="54"/>
      <c r="F10" s="191"/>
      <c r="G10" s="51"/>
      <c r="H10" s="1"/>
      <c r="I10" s="54"/>
      <c r="J10" s="190"/>
      <c r="K10" s="51" t="s">
        <v>167</v>
      </c>
      <c r="L10" s="65">
        <v>5</v>
      </c>
      <c r="M10" s="54">
        <f t="shared" si="0"/>
        <v>1.75</v>
      </c>
      <c r="N10" s="191"/>
      <c r="O10" s="55" t="s">
        <v>221</v>
      </c>
      <c r="P10" s="53">
        <v>5</v>
      </c>
      <c r="Q10" s="54">
        <f>(P10*$C$2)/1000</f>
        <v>1.75</v>
      </c>
      <c r="R10" s="191"/>
      <c r="S10" s="62"/>
      <c r="T10" s="58"/>
      <c r="U10" s="1"/>
    </row>
    <row r="11" spans="1:22" ht="16.2">
      <c r="A11" s="189"/>
      <c r="B11" s="191"/>
      <c r="C11" s="51"/>
      <c r="D11" s="51"/>
      <c r="E11" s="54"/>
      <c r="F11" s="191"/>
      <c r="G11" s="51"/>
      <c r="H11" s="1"/>
      <c r="I11" s="54"/>
      <c r="J11" s="190"/>
      <c r="K11" s="51"/>
      <c r="L11" s="65"/>
      <c r="M11" s="54"/>
      <c r="N11" s="191"/>
      <c r="O11" s="97"/>
      <c r="P11" s="98"/>
      <c r="Q11" s="99"/>
      <c r="R11" s="191"/>
      <c r="S11" s="62"/>
      <c r="T11" s="58"/>
      <c r="U11" s="1"/>
    </row>
    <row r="12" spans="1:22" ht="22.2">
      <c r="A12" s="189"/>
      <c r="B12" s="191"/>
      <c r="C12" s="51"/>
      <c r="D12" s="51"/>
      <c r="E12" s="54"/>
      <c r="F12" s="191"/>
      <c r="G12" s="51"/>
      <c r="H12" s="1"/>
      <c r="I12" s="54"/>
      <c r="J12" s="190"/>
      <c r="K12" s="51"/>
      <c r="L12" s="65"/>
      <c r="M12" s="54"/>
      <c r="N12" s="191"/>
      <c r="O12" s="100"/>
      <c r="P12" s="100"/>
      <c r="Q12" s="101"/>
      <c r="R12" s="191"/>
      <c r="S12" s="51"/>
      <c r="T12" s="51"/>
      <c r="U12" s="66"/>
    </row>
    <row r="13" spans="1:22" ht="16.5" customHeight="1">
      <c r="A13" s="189" t="s">
        <v>110</v>
      </c>
      <c r="B13" s="197" t="s">
        <v>77</v>
      </c>
      <c r="C13" s="62" t="s">
        <v>167</v>
      </c>
      <c r="D13" s="65">
        <v>50</v>
      </c>
      <c r="E13" s="54">
        <f>(D13*$C$2)/1000</f>
        <v>17.5</v>
      </c>
      <c r="F13" s="191" t="s">
        <v>80</v>
      </c>
      <c r="G13" s="55" t="s">
        <v>247</v>
      </c>
      <c r="H13" s="53">
        <v>55</v>
      </c>
      <c r="I13" s="54">
        <f>(H13*$C$2)/1000</f>
        <v>19.25</v>
      </c>
      <c r="J13" s="190" t="s">
        <v>84</v>
      </c>
      <c r="K13" s="102" t="s">
        <v>248</v>
      </c>
      <c r="L13" s="55">
        <v>80</v>
      </c>
      <c r="M13" s="54" t="s">
        <v>249</v>
      </c>
      <c r="N13" s="191" t="s">
        <v>86</v>
      </c>
      <c r="O13" s="55" t="s">
        <v>196</v>
      </c>
      <c r="P13" s="53">
        <v>0.5</v>
      </c>
      <c r="Q13" s="54" t="s">
        <v>108</v>
      </c>
      <c r="R13" s="191" t="s">
        <v>89</v>
      </c>
      <c r="S13" s="106" t="s">
        <v>250</v>
      </c>
      <c r="T13" s="111">
        <v>10</v>
      </c>
      <c r="U13" s="54">
        <f>(T13*$C$2)/1000</f>
        <v>3.5</v>
      </c>
      <c r="V13" s="103">
        <f t="shared" ref="V13:V19" si="1">AD13</f>
        <v>0</v>
      </c>
    </row>
    <row r="14" spans="1:22" ht="16.5" customHeight="1">
      <c r="A14" s="189"/>
      <c r="B14" s="197"/>
      <c r="C14" s="70" t="s">
        <v>164</v>
      </c>
      <c r="D14" s="58">
        <v>20</v>
      </c>
      <c r="E14" s="54">
        <f>(D14*$C$2)/1000</f>
        <v>7</v>
      </c>
      <c r="F14" s="191"/>
      <c r="G14" s="55" t="s">
        <v>114</v>
      </c>
      <c r="H14" s="53">
        <v>8</v>
      </c>
      <c r="I14" s="54">
        <f>(H14*$C$2)/1000</f>
        <v>2.8</v>
      </c>
      <c r="J14" s="190"/>
      <c r="K14" s="55"/>
      <c r="L14" s="55" t="s">
        <v>251</v>
      </c>
      <c r="M14" s="54"/>
      <c r="N14" s="191"/>
      <c r="O14" s="55" t="s">
        <v>151</v>
      </c>
      <c r="P14" s="53">
        <v>70</v>
      </c>
      <c r="Q14" s="54">
        <f>(P14*$C$2)/1000</f>
        <v>24.5</v>
      </c>
      <c r="R14" s="191"/>
      <c r="S14" s="106" t="s">
        <v>252</v>
      </c>
      <c r="T14" s="111">
        <v>10</v>
      </c>
      <c r="U14" s="54">
        <f>(T14*$C$2)/1000</f>
        <v>3.5</v>
      </c>
      <c r="V14" s="103">
        <f t="shared" si="1"/>
        <v>0</v>
      </c>
    </row>
    <row r="15" spans="1:22" ht="22.2">
      <c r="A15" s="189"/>
      <c r="B15" s="197"/>
      <c r="C15" s="62"/>
      <c r="D15" s="65"/>
      <c r="E15" s="84"/>
      <c r="F15" s="191"/>
      <c r="G15" s="55" t="s">
        <v>157</v>
      </c>
      <c r="H15" s="53" t="s">
        <v>51</v>
      </c>
      <c r="I15" s="84" t="s">
        <v>122</v>
      </c>
      <c r="J15" s="190"/>
      <c r="K15" s="55"/>
      <c r="L15" s="53"/>
      <c r="M15" s="54"/>
      <c r="N15" s="191"/>
      <c r="O15" s="55" t="s">
        <v>114</v>
      </c>
      <c r="P15" s="53">
        <v>10</v>
      </c>
      <c r="Q15" s="54">
        <f>(P15*$C$2)/1000</f>
        <v>3.5</v>
      </c>
      <c r="R15" s="191"/>
      <c r="S15" s="106" t="s">
        <v>194</v>
      </c>
      <c r="T15" s="111">
        <v>30</v>
      </c>
      <c r="U15" s="54">
        <f>(T15*$C$2)/1000</f>
        <v>10.5</v>
      </c>
      <c r="V15" s="103">
        <f t="shared" si="1"/>
        <v>0</v>
      </c>
    </row>
    <row r="16" spans="1:22" ht="22.2">
      <c r="A16" s="189"/>
      <c r="B16" s="197"/>
      <c r="C16" s="62"/>
      <c r="D16" s="62"/>
      <c r="E16" s="53"/>
      <c r="F16" s="191"/>
      <c r="G16" s="55" t="s">
        <v>154</v>
      </c>
      <c r="H16" s="61">
        <v>1.5</v>
      </c>
      <c r="I16" s="54" t="s">
        <v>108</v>
      </c>
      <c r="J16" s="190"/>
      <c r="K16" s="55"/>
      <c r="L16" s="55"/>
      <c r="M16" s="53"/>
      <c r="N16" s="191"/>
      <c r="O16" s="100"/>
      <c r="P16" s="99"/>
      <c r="Q16" s="104"/>
      <c r="R16" s="191"/>
      <c r="S16" s="106" t="s">
        <v>167</v>
      </c>
      <c r="T16" s="111">
        <v>10</v>
      </c>
      <c r="U16" s="54">
        <f>(T16*$C$2)/1000</f>
        <v>3.5</v>
      </c>
      <c r="V16" s="103">
        <f t="shared" si="1"/>
        <v>0</v>
      </c>
    </row>
    <row r="17" spans="1:22" ht="16.5" customHeight="1">
      <c r="A17" s="189"/>
      <c r="B17" s="197"/>
      <c r="C17" s="62"/>
      <c r="D17" s="65"/>
      <c r="E17" s="53"/>
      <c r="F17" s="191"/>
      <c r="G17" s="62"/>
      <c r="H17" s="65"/>
      <c r="I17" s="65"/>
      <c r="J17" s="190"/>
      <c r="K17" s="66"/>
      <c r="L17" s="66"/>
      <c r="M17" s="66"/>
      <c r="N17" s="191"/>
      <c r="O17" s="100"/>
      <c r="P17" s="100"/>
      <c r="Q17" s="105"/>
      <c r="R17" s="191"/>
      <c r="S17" s="106"/>
      <c r="T17" s="111"/>
      <c r="U17" s="108"/>
      <c r="V17" s="103">
        <f t="shared" si="1"/>
        <v>0</v>
      </c>
    </row>
    <row r="18" spans="1:22" ht="16.5" customHeight="1">
      <c r="A18" s="189"/>
      <c r="B18" s="197"/>
      <c r="C18" s="62"/>
      <c r="D18" s="65"/>
      <c r="E18" s="53"/>
      <c r="F18" s="191"/>
      <c r="G18" s="62"/>
      <c r="H18" s="65"/>
      <c r="I18" s="65"/>
      <c r="J18" s="190"/>
      <c r="K18" s="66"/>
      <c r="L18" s="66"/>
      <c r="M18" s="66"/>
      <c r="N18" s="191"/>
      <c r="O18" s="100"/>
      <c r="P18" s="100"/>
      <c r="Q18" s="105"/>
      <c r="R18" s="191"/>
      <c r="S18" s="106"/>
      <c r="T18" s="107"/>
      <c r="U18" s="108"/>
      <c r="V18" s="103">
        <f t="shared" si="1"/>
        <v>0</v>
      </c>
    </row>
    <row r="19" spans="1:22" ht="16.5" customHeight="1">
      <c r="A19" s="189"/>
      <c r="B19" s="197"/>
      <c r="C19" s="85"/>
      <c r="D19" s="85"/>
      <c r="E19" s="53"/>
      <c r="F19" s="191"/>
      <c r="G19" s="51"/>
      <c r="H19" s="51"/>
      <c r="I19" s="1"/>
      <c r="J19" s="190"/>
      <c r="K19" s="66"/>
      <c r="L19" s="66"/>
      <c r="M19" s="66"/>
      <c r="N19" s="191"/>
      <c r="O19" s="100"/>
      <c r="P19" s="99"/>
      <c r="Q19" s="105"/>
      <c r="R19" s="191"/>
      <c r="S19" s="106"/>
      <c r="T19" s="107"/>
      <c r="U19" s="108"/>
      <c r="V19" s="103">
        <f t="shared" si="1"/>
        <v>0</v>
      </c>
    </row>
    <row r="20" spans="1:22" ht="16.5" customHeight="1">
      <c r="A20" s="189" t="s">
        <v>116</v>
      </c>
      <c r="B20" s="191" t="s">
        <v>28</v>
      </c>
      <c r="C20" s="51" t="s">
        <v>28</v>
      </c>
      <c r="D20" s="1">
        <v>75</v>
      </c>
      <c r="E20" s="54">
        <f>(D20*$C$2)/1000</f>
        <v>26.25</v>
      </c>
      <c r="F20" s="191" t="s">
        <v>28</v>
      </c>
      <c r="G20" s="51" t="s">
        <v>28</v>
      </c>
      <c r="H20" s="1">
        <v>75</v>
      </c>
      <c r="I20" s="54">
        <f>(H20*$C$2)/1000</f>
        <v>26.25</v>
      </c>
      <c r="J20" s="191"/>
      <c r="K20" s="51"/>
      <c r="L20" s="1"/>
      <c r="M20" s="54"/>
      <c r="N20" s="191" t="s">
        <v>28</v>
      </c>
      <c r="O20" s="51" t="s">
        <v>28</v>
      </c>
      <c r="P20" s="1">
        <v>75</v>
      </c>
      <c r="Q20" s="54">
        <f>(P20*$C$2)/1000</f>
        <v>26.25</v>
      </c>
      <c r="R20" s="191" t="s">
        <v>28</v>
      </c>
      <c r="S20" s="51" t="s">
        <v>28</v>
      </c>
      <c r="T20" s="1">
        <v>75</v>
      </c>
      <c r="U20" s="54">
        <f>(T20*$C$2)/1000</f>
        <v>26.25</v>
      </c>
    </row>
    <row r="21" spans="1:22" ht="16.2">
      <c r="A21" s="189"/>
      <c r="B21" s="191"/>
      <c r="C21" s="67"/>
      <c r="D21" s="1"/>
      <c r="E21" s="86"/>
      <c r="F21" s="191"/>
      <c r="G21" s="67"/>
      <c r="H21" s="1"/>
      <c r="I21" s="51"/>
      <c r="J21" s="191"/>
      <c r="K21" s="67"/>
      <c r="L21" s="1"/>
      <c r="M21" s="86"/>
      <c r="N21" s="191"/>
      <c r="O21" s="67"/>
      <c r="P21" s="1"/>
      <c r="Q21" s="51"/>
      <c r="R21" s="191"/>
      <c r="S21" s="67"/>
      <c r="T21" s="1"/>
      <c r="U21" s="86"/>
    </row>
    <row r="22" spans="1:22" ht="16.2">
      <c r="A22" s="189"/>
      <c r="B22" s="191"/>
      <c r="C22" s="67"/>
      <c r="D22" s="1"/>
      <c r="E22" s="54"/>
      <c r="F22" s="191"/>
      <c r="G22" s="67"/>
      <c r="H22" s="1"/>
      <c r="I22" s="51"/>
      <c r="J22" s="191"/>
      <c r="K22" s="67"/>
      <c r="L22" s="1"/>
      <c r="M22" s="54"/>
      <c r="N22" s="191"/>
      <c r="O22" s="67"/>
      <c r="P22" s="1"/>
      <c r="Q22" s="51"/>
      <c r="R22" s="191"/>
      <c r="S22" s="67"/>
      <c r="T22" s="1"/>
      <c r="U22" s="54"/>
    </row>
    <row r="23" spans="1:22" ht="16.5" customHeight="1">
      <c r="A23" s="189"/>
      <c r="B23" s="191"/>
      <c r="C23" s="67"/>
      <c r="D23" s="51"/>
      <c r="E23" s="54"/>
      <c r="F23" s="191"/>
      <c r="G23" s="67"/>
      <c r="H23" s="51"/>
      <c r="I23" s="1"/>
      <c r="J23" s="191"/>
      <c r="K23" s="67"/>
      <c r="L23" s="51"/>
      <c r="M23" s="54"/>
      <c r="N23" s="191"/>
      <c r="O23" s="67"/>
      <c r="P23" s="51"/>
      <c r="Q23" s="1"/>
      <c r="R23" s="191"/>
      <c r="S23" s="67"/>
      <c r="T23" s="51"/>
      <c r="U23" s="54"/>
    </row>
    <row r="24" spans="1:22" ht="16.5" customHeight="1">
      <c r="A24" s="189"/>
      <c r="B24" s="191"/>
      <c r="C24" s="1"/>
      <c r="D24" s="1"/>
      <c r="E24" s="54"/>
      <c r="F24" s="191"/>
      <c r="G24" s="1"/>
      <c r="H24" s="1"/>
      <c r="I24" s="51"/>
      <c r="J24" s="191"/>
      <c r="K24" s="1"/>
      <c r="L24" s="1"/>
      <c r="M24" s="54"/>
      <c r="N24" s="191"/>
      <c r="O24" s="1"/>
      <c r="P24" s="1"/>
      <c r="Q24" s="51"/>
      <c r="R24" s="191"/>
      <c r="S24" s="1"/>
      <c r="T24" s="1"/>
      <c r="U24" s="54"/>
    </row>
    <row r="25" spans="1:22" ht="16.5" customHeight="1">
      <c r="A25" s="188" t="s">
        <v>117</v>
      </c>
      <c r="B25" s="191" t="s">
        <v>78</v>
      </c>
      <c r="C25" s="51" t="s">
        <v>175</v>
      </c>
      <c r="D25" s="1">
        <v>12</v>
      </c>
      <c r="E25" s="54">
        <f>(D25*$C$2)/1000</f>
        <v>4.2</v>
      </c>
      <c r="F25" s="190" t="s">
        <v>81</v>
      </c>
      <c r="G25" s="55" t="s">
        <v>253</v>
      </c>
      <c r="H25" s="53">
        <v>4</v>
      </c>
      <c r="I25" s="64">
        <f>(H25*$C$2)/1000</f>
        <v>1.4</v>
      </c>
      <c r="J25" s="190"/>
      <c r="K25" s="55"/>
      <c r="L25" s="55"/>
      <c r="M25" s="53"/>
      <c r="N25" s="190" t="s">
        <v>87</v>
      </c>
      <c r="O25" s="51" t="s">
        <v>254</v>
      </c>
      <c r="P25" s="1">
        <v>10</v>
      </c>
      <c r="Q25" s="54">
        <f>(P25*$C$2)/1000</f>
        <v>3.5</v>
      </c>
      <c r="R25" s="190" t="s">
        <v>90</v>
      </c>
      <c r="S25" s="55" t="s">
        <v>147</v>
      </c>
      <c r="T25" s="53">
        <v>7</v>
      </c>
      <c r="U25" s="54">
        <f>(T25*$C$2)/1000</f>
        <v>2.4500000000000002</v>
      </c>
    </row>
    <row r="26" spans="1:22" ht="16.2">
      <c r="A26" s="188"/>
      <c r="B26" s="191"/>
      <c r="C26" s="51" t="s">
        <v>164</v>
      </c>
      <c r="D26" s="1">
        <v>8</v>
      </c>
      <c r="E26" s="54">
        <f>(D26*$C$2)/1000</f>
        <v>2.8</v>
      </c>
      <c r="F26" s="190"/>
      <c r="G26" s="55" t="s">
        <v>118</v>
      </c>
      <c r="H26" s="53">
        <v>10</v>
      </c>
      <c r="I26" s="54">
        <f>(H26*$C$2)/1000</f>
        <v>3.5</v>
      </c>
      <c r="J26" s="190"/>
      <c r="K26" s="53"/>
      <c r="L26" s="53"/>
      <c r="M26" s="53"/>
      <c r="N26" s="190"/>
      <c r="O26" s="55" t="s">
        <v>255</v>
      </c>
      <c r="P26" s="53" t="s">
        <v>51</v>
      </c>
      <c r="Q26" s="54" t="s">
        <v>108</v>
      </c>
      <c r="R26" s="190"/>
      <c r="S26" s="55" t="s">
        <v>168</v>
      </c>
      <c r="T26" s="53">
        <v>25</v>
      </c>
      <c r="U26" s="54">
        <f>(T26*$C$2)/1000</f>
        <v>8.75</v>
      </c>
    </row>
    <row r="27" spans="1:22" ht="16.2">
      <c r="A27" s="188"/>
      <c r="B27" s="191"/>
      <c r="C27" s="51" t="s">
        <v>167</v>
      </c>
      <c r="D27" s="1">
        <v>5</v>
      </c>
      <c r="E27" s="54">
        <f>(D27*$C$2)/1000</f>
        <v>1.75</v>
      </c>
      <c r="F27" s="190"/>
      <c r="G27" s="55"/>
      <c r="H27" s="53"/>
      <c r="I27" s="55"/>
      <c r="J27" s="190"/>
      <c r="K27" s="55"/>
      <c r="L27" s="55"/>
      <c r="M27" s="53"/>
      <c r="N27" s="190"/>
      <c r="O27" s="51"/>
      <c r="P27" s="1"/>
      <c r="Q27" s="54"/>
      <c r="R27" s="190"/>
      <c r="S27" s="69"/>
      <c r="T27" s="61"/>
      <c r="U27" s="54"/>
    </row>
    <row r="28" spans="1:22" ht="16.2">
      <c r="A28" s="188"/>
      <c r="B28" s="191"/>
      <c r="C28" s="1" t="s">
        <v>256</v>
      </c>
      <c r="D28" s="1">
        <v>5</v>
      </c>
      <c r="E28" s="54">
        <f>(D28*$C$2)/1000</f>
        <v>1.75</v>
      </c>
      <c r="F28" s="190"/>
      <c r="G28" s="53"/>
      <c r="H28" s="53"/>
      <c r="I28" s="53"/>
      <c r="J28" s="190"/>
      <c r="K28" s="55"/>
      <c r="L28" s="55"/>
      <c r="M28" s="53"/>
      <c r="N28" s="190"/>
      <c r="O28" s="51"/>
      <c r="P28" s="1"/>
      <c r="Q28" s="1"/>
      <c r="R28" s="190"/>
      <c r="S28" s="55"/>
      <c r="T28" s="55"/>
      <c r="U28" s="53"/>
    </row>
    <row r="29" spans="1:22" ht="16.2">
      <c r="A29" s="188"/>
      <c r="B29" s="191"/>
      <c r="C29" s="1" t="s">
        <v>189</v>
      </c>
      <c r="D29" s="1">
        <v>5</v>
      </c>
      <c r="E29" s="54">
        <f>(D29*$C$2)/1000</f>
        <v>1.75</v>
      </c>
      <c r="F29" s="190"/>
      <c r="G29" s="55"/>
      <c r="H29" s="55"/>
      <c r="I29" s="53"/>
      <c r="J29" s="190"/>
      <c r="K29" s="55"/>
      <c r="L29" s="55"/>
      <c r="M29" s="53"/>
      <c r="N29" s="190"/>
      <c r="O29" s="53"/>
      <c r="P29" s="53"/>
      <c r="Q29" s="53"/>
      <c r="R29" s="190"/>
      <c r="S29" s="55"/>
      <c r="T29" s="55"/>
      <c r="U29" s="53"/>
    </row>
    <row r="30" spans="1:22" ht="16.2">
      <c r="A30" s="188" t="s">
        <v>7</v>
      </c>
      <c r="B30" s="188"/>
      <c r="C30" s="160"/>
      <c r="D30" s="158"/>
      <c r="E30" s="158"/>
      <c r="F30" s="53" t="s">
        <v>7</v>
      </c>
      <c r="G30" s="70" t="s">
        <v>7</v>
      </c>
      <c r="H30" s="70" t="s">
        <v>51</v>
      </c>
      <c r="I30" s="53" t="s">
        <v>180</v>
      </c>
      <c r="J30" s="53"/>
      <c r="K30" s="53"/>
      <c r="L30" s="53"/>
      <c r="M30" s="53"/>
      <c r="N30" s="53" t="s">
        <v>7</v>
      </c>
      <c r="O30" s="70" t="s">
        <v>7</v>
      </c>
      <c r="P30" s="70" t="s">
        <v>51</v>
      </c>
      <c r="Q30" s="53" t="s">
        <v>180</v>
      </c>
      <c r="R30" s="1" t="s">
        <v>7</v>
      </c>
      <c r="S30" s="139" t="s">
        <v>287</v>
      </c>
      <c r="T30" s="109"/>
      <c r="U30" s="157" t="s">
        <v>292</v>
      </c>
    </row>
    <row r="31" spans="1:22" ht="16.2">
      <c r="A31" s="188" t="s">
        <v>125</v>
      </c>
      <c r="B31" s="188"/>
      <c r="C31" s="1"/>
      <c r="D31" s="51"/>
      <c r="E31" s="1"/>
      <c r="F31" s="1" t="s">
        <v>125</v>
      </c>
      <c r="G31" s="1"/>
      <c r="H31" s="51"/>
      <c r="I31" s="1"/>
      <c r="J31" s="1" t="s">
        <v>125</v>
      </c>
      <c r="K31" s="1"/>
      <c r="L31" s="51"/>
      <c r="M31" s="1"/>
      <c r="N31" s="1" t="s">
        <v>125</v>
      </c>
      <c r="O31" s="1"/>
      <c r="P31" s="51"/>
      <c r="Q31" s="1"/>
      <c r="R31" s="1" t="s">
        <v>125</v>
      </c>
      <c r="S31" s="1"/>
      <c r="T31" s="100"/>
      <c r="U31" s="99"/>
    </row>
    <row r="32" spans="1:22" ht="16.5" customHeight="1">
      <c r="A32" s="194" t="s">
        <v>126</v>
      </c>
      <c r="B32" s="195" t="s">
        <v>127</v>
      </c>
      <c r="C32" s="195"/>
      <c r="D32" s="55">
        <v>3</v>
      </c>
      <c r="E32" s="72">
        <f>D32*45</f>
        <v>135</v>
      </c>
      <c r="F32" s="195" t="s">
        <v>127</v>
      </c>
      <c r="G32" s="195"/>
      <c r="H32" s="51">
        <v>3</v>
      </c>
      <c r="I32" s="73">
        <f>H32*45</f>
        <v>135</v>
      </c>
      <c r="J32" s="195" t="s">
        <v>127</v>
      </c>
      <c r="K32" s="195"/>
      <c r="L32" s="51">
        <v>3</v>
      </c>
      <c r="M32" s="73">
        <f>L32*45</f>
        <v>135</v>
      </c>
      <c r="N32" s="195" t="s">
        <v>127</v>
      </c>
      <c r="O32" s="195"/>
      <c r="P32" s="51">
        <v>3</v>
      </c>
      <c r="Q32" s="73">
        <f>P32*45</f>
        <v>135</v>
      </c>
      <c r="R32" s="195" t="s">
        <v>127</v>
      </c>
      <c r="S32" s="195"/>
      <c r="T32" s="51">
        <v>4</v>
      </c>
      <c r="U32" s="73">
        <f>T32*45</f>
        <v>180</v>
      </c>
    </row>
    <row r="33" spans="1:21" ht="16.5" customHeight="1">
      <c r="A33" s="194"/>
      <c r="B33" s="71" t="s">
        <v>128</v>
      </c>
      <c r="C33" s="71"/>
      <c r="D33" s="55">
        <v>5</v>
      </c>
      <c r="E33" s="74">
        <f>D33*70</f>
        <v>350</v>
      </c>
      <c r="F33" s="195" t="s">
        <v>128</v>
      </c>
      <c r="G33" s="195"/>
      <c r="H33" s="51">
        <v>5</v>
      </c>
      <c r="I33" s="75">
        <f>H33*70</f>
        <v>350</v>
      </c>
      <c r="J33" s="195" t="s">
        <v>128</v>
      </c>
      <c r="K33" s="195"/>
      <c r="L33" s="51">
        <v>4.7</v>
      </c>
      <c r="M33" s="75">
        <f>L33*70</f>
        <v>329</v>
      </c>
      <c r="N33" s="195" t="s">
        <v>128</v>
      </c>
      <c r="O33" s="195"/>
      <c r="P33" s="51">
        <v>5.3</v>
      </c>
      <c r="Q33" s="75">
        <f>P33*70</f>
        <v>371</v>
      </c>
      <c r="R33" s="195" t="s">
        <v>128</v>
      </c>
      <c r="S33" s="195"/>
      <c r="T33" s="51">
        <v>5.5</v>
      </c>
      <c r="U33" s="75">
        <f>T33*70</f>
        <v>385</v>
      </c>
    </row>
    <row r="34" spans="1:21" ht="16.2">
      <c r="A34" s="194"/>
      <c r="B34" s="71" t="s">
        <v>129</v>
      </c>
      <c r="C34" s="71"/>
      <c r="D34" s="55">
        <v>2.6</v>
      </c>
      <c r="E34" s="72">
        <f>D34*75</f>
        <v>195</v>
      </c>
      <c r="F34" s="195" t="s">
        <v>129</v>
      </c>
      <c r="G34" s="195"/>
      <c r="H34" s="51">
        <v>2.5</v>
      </c>
      <c r="I34" s="75">
        <f>H34*75</f>
        <v>187.5</v>
      </c>
      <c r="J34" s="195" t="s">
        <v>129</v>
      </c>
      <c r="K34" s="195"/>
      <c r="L34" s="51">
        <v>2.5</v>
      </c>
      <c r="M34" s="75">
        <f>L34*75</f>
        <v>187.5</v>
      </c>
      <c r="N34" s="195" t="s">
        <v>129</v>
      </c>
      <c r="O34" s="195"/>
      <c r="P34" s="51">
        <v>2.5</v>
      </c>
      <c r="Q34" s="75">
        <f>P34*75</f>
        <v>187.5</v>
      </c>
      <c r="R34" s="195" t="s">
        <v>129</v>
      </c>
      <c r="S34" s="195"/>
      <c r="T34" s="51">
        <v>2.5</v>
      </c>
      <c r="U34" s="75">
        <f>T34*75</f>
        <v>187.5</v>
      </c>
    </row>
    <row r="35" spans="1:21" ht="16.2">
      <c r="A35" s="194"/>
      <c r="B35" s="71" t="s">
        <v>130</v>
      </c>
      <c r="C35" s="71"/>
      <c r="D35" s="55">
        <v>1.4</v>
      </c>
      <c r="E35" s="74">
        <f>D35*25</f>
        <v>35</v>
      </c>
      <c r="F35" s="195" t="s">
        <v>130</v>
      </c>
      <c r="G35" s="195"/>
      <c r="H35" s="51">
        <v>1.5</v>
      </c>
      <c r="I35" s="75">
        <f>H35*25</f>
        <v>37.5</v>
      </c>
      <c r="J35" s="195" t="s">
        <v>130</v>
      </c>
      <c r="K35" s="195"/>
      <c r="L35" s="51">
        <v>1.3</v>
      </c>
      <c r="M35" s="75">
        <f>L35*25</f>
        <v>32.5</v>
      </c>
      <c r="N35" s="195" t="s">
        <v>130</v>
      </c>
      <c r="O35" s="195"/>
      <c r="P35" s="51">
        <v>1.5</v>
      </c>
      <c r="Q35" s="75">
        <f>P35*25</f>
        <v>37.5</v>
      </c>
      <c r="R35" s="195" t="s">
        <v>130</v>
      </c>
      <c r="S35" s="195"/>
      <c r="T35" s="51">
        <v>1.5</v>
      </c>
      <c r="U35" s="75">
        <f>T35*25</f>
        <v>37.5</v>
      </c>
    </row>
    <row r="36" spans="1:21" ht="16.2">
      <c r="A36" s="194"/>
      <c r="B36" s="71" t="s">
        <v>131</v>
      </c>
      <c r="C36" s="71"/>
      <c r="D36" s="53">
        <v>0</v>
      </c>
      <c r="E36" s="72">
        <f>D36*60</f>
        <v>0</v>
      </c>
      <c r="F36" s="195" t="s">
        <v>131</v>
      </c>
      <c r="G36" s="195"/>
      <c r="H36" s="1">
        <v>1</v>
      </c>
      <c r="I36" s="75">
        <f>H36*60</f>
        <v>60</v>
      </c>
      <c r="J36" s="195" t="s">
        <v>131</v>
      </c>
      <c r="K36" s="195"/>
      <c r="L36" s="1">
        <v>0</v>
      </c>
      <c r="M36" s="75">
        <f>L36*60</f>
        <v>0</v>
      </c>
      <c r="N36" s="195" t="s">
        <v>131</v>
      </c>
      <c r="O36" s="195"/>
      <c r="P36" s="1">
        <v>1</v>
      </c>
      <c r="Q36" s="75">
        <f>P36*60</f>
        <v>60</v>
      </c>
      <c r="R36" s="195" t="s">
        <v>131</v>
      </c>
      <c r="S36" s="195"/>
      <c r="T36" s="1">
        <v>0</v>
      </c>
      <c r="U36" s="75">
        <f>T36*60</f>
        <v>0</v>
      </c>
    </row>
    <row r="37" spans="1:21" ht="16.2">
      <c r="A37" s="194"/>
      <c r="B37" s="71" t="s">
        <v>132</v>
      </c>
      <c r="C37" s="71"/>
      <c r="D37" s="53">
        <v>0</v>
      </c>
      <c r="E37" s="72">
        <v>0</v>
      </c>
      <c r="F37" s="71" t="s">
        <v>132</v>
      </c>
      <c r="G37" s="71"/>
      <c r="H37" s="1">
        <v>0</v>
      </c>
      <c r="I37" s="73">
        <v>0</v>
      </c>
      <c r="J37" s="71" t="s">
        <v>132</v>
      </c>
      <c r="K37" s="71"/>
      <c r="L37" s="1">
        <v>0</v>
      </c>
      <c r="M37" s="73">
        <f>L37*120</f>
        <v>0</v>
      </c>
      <c r="N37" s="71" t="s">
        <v>132</v>
      </c>
      <c r="O37" s="71"/>
      <c r="P37" s="1">
        <v>0</v>
      </c>
      <c r="Q37" s="73">
        <f>P37*120</f>
        <v>0</v>
      </c>
      <c r="R37" s="71" t="s">
        <v>132</v>
      </c>
      <c r="S37" s="71"/>
      <c r="T37" s="1">
        <v>0</v>
      </c>
      <c r="U37" s="73">
        <f>T37*120</f>
        <v>0</v>
      </c>
    </row>
    <row r="38" spans="1:21" s="79" customFormat="1" ht="16.2">
      <c r="A38" s="76"/>
      <c r="B38" s="195" t="s">
        <v>133</v>
      </c>
      <c r="C38" s="195"/>
      <c r="D38" s="77"/>
      <c r="E38" s="74">
        <f>SUM(E32:E36)</f>
        <v>715</v>
      </c>
      <c r="F38" s="195" t="s">
        <v>133</v>
      </c>
      <c r="G38" s="195"/>
      <c r="H38" s="78"/>
      <c r="I38" s="75">
        <f>SUM(I32:I36)</f>
        <v>770</v>
      </c>
      <c r="J38" s="195" t="s">
        <v>133</v>
      </c>
      <c r="K38" s="195"/>
      <c r="L38" s="78" t="s">
        <v>257</v>
      </c>
      <c r="M38" s="75">
        <f>SUM(M32:M37)</f>
        <v>684</v>
      </c>
      <c r="N38" s="195" t="s">
        <v>133</v>
      </c>
      <c r="O38" s="195"/>
      <c r="P38" s="78"/>
      <c r="Q38" s="75">
        <f>SUM(Q32:Q37)</f>
        <v>791</v>
      </c>
      <c r="R38" s="195" t="s">
        <v>133</v>
      </c>
      <c r="S38" s="195"/>
      <c r="T38" s="110"/>
      <c r="U38" s="75">
        <f>SUM(U32:U37)</f>
        <v>790</v>
      </c>
    </row>
    <row r="39" spans="1:21" ht="16.2">
      <c r="A39" s="49"/>
      <c r="B39" s="49" t="s">
        <v>134</v>
      </c>
      <c r="C39" s="49"/>
      <c r="D39" s="49"/>
      <c r="E39" s="49"/>
      <c r="F39" s="49"/>
      <c r="G39" s="49"/>
      <c r="H39" s="49" t="s">
        <v>181</v>
      </c>
      <c r="I39" s="49"/>
      <c r="J39" s="49"/>
      <c r="K39" s="49"/>
      <c r="L39" s="49"/>
      <c r="M39" s="49"/>
      <c r="N39" s="49"/>
      <c r="O39" s="49"/>
      <c r="P39" s="49" t="s">
        <v>135</v>
      </c>
      <c r="Q39" s="49"/>
    </row>
    <row r="40" spans="1:21" ht="31.8">
      <c r="A40" s="80" t="s">
        <v>136</v>
      </c>
      <c r="B40" s="80"/>
      <c r="C40" s="80"/>
      <c r="D40" s="80"/>
      <c r="E40" s="80"/>
      <c r="F40" s="80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</row>
    <row r="41" spans="1:21" ht="16.2">
      <c r="A41" s="80" t="s">
        <v>137</v>
      </c>
      <c r="B41" s="80"/>
      <c r="C41" s="80"/>
      <c r="D41" s="80"/>
      <c r="E41" s="80"/>
      <c r="F41" s="80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</row>
    <row r="42" spans="1:21" ht="16.2">
      <c r="A42" s="80" t="s">
        <v>258</v>
      </c>
      <c r="B42" s="80"/>
      <c r="C42" s="80"/>
      <c r="D42" s="80"/>
      <c r="E42" s="80"/>
      <c r="F42" s="80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</row>
    <row r="48" spans="1:21" ht="16.5" customHeight="1"/>
  </sheetData>
  <mergeCells count="64">
    <mergeCell ref="F36:G36"/>
    <mergeCell ref="J36:K36"/>
    <mergeCell ref="N36:O36"/>
    <mergeCell ref="R36:S36"/>
    <mergeCell ref="B38:C38"/>
    <mergeCell ref="F38:G38"/>
    <mergeCell ref="J38:K38"/>
    <mergeCell ref="N38:O38"/>
    <mergeCell ref="R38:S38"/>
    <mergeCell ref="R34:S34"/>
    <mergeCell ref="F35:G35"/>
    <mergeCell ref="J35:K35"/>
    <mergeCell ref="N35:O35"/>
    <mergeCell ref="R35:S35"/>
    <mergeCell ref="R25:R29"/>
    <mergeCell ref="A30:B30"/>
    <mergeCell ref="A31:B31"/>
    <mergeCell ref="A32:A37"/>
    <mergeCell ref="B32:C32"/>
    <mergeCell ref="F32:G32"/>
    <mergeCell ref="J32:K32"/>
    <mergeCell ref="N32:O32"/>
    <mergeCell ref="R32:S32"/>
    <mergeCell ref="F33:G33"/>
    <mergeCell ref="J33:K33"/>
    <mergeCell ref="N33:O33"/>
    <mergeCell ref="R33:S33"/>
    <mergeCell ref="F34:G34"/>
    <mergeCell ref="J34:K34"/>
    <mergeCell ref="N34:O34"/>
    <mergeCell ref="A25:A29"/>
    <mergeCell ref="B25:B29"/>
    <mergeCell ref="F25:F29"/>
    <mergeCell ref="J25:J29"/>
    <mergeCell ref="N25:N29"/>
    <mergeCell ref="R13:R19"/>
    <mergeCell ref="A20:A24"/>
    <mergeCell ref="B20:B24"/>
    <mergeCell ref="F20:F24"/>
    <mergeCell ref="J20:J24"/>
    <mergeCell ref="N20:N24"/>
    <mergeCell ref="R20:R24"/>
    <mergeCell ref="A13:A19"/>
    <mergeCell ref="B13:B19"/>
    <mergeCell ref="F13:F19"/>
    <mergeCell ref="J13:J19"/>
    <mergeCell ref="N13:N19"/>
    <mergeCell ref="R5:R6"/>
    <mergeCell ref="A7:A12"/>
    <mergeCell ref="B7:B12"/>
    <mergeCell ref="F7:F12"/>
    <mergeCell ref="N7:N12"/>
    <mergeCell ref="R7:R12"/>
    <mergeCell ref="A5:A6"/>
    <mergeCell ref="B5:B6"/>
    <mergeCell ref="F5:F6"/>
    <mergeCell ref="J5:J12"/>
    <mergeCell ref="N5:N6"/>
    <mergeCell ref="A1:U1"/>
    <mergeCell ref="B3:E3"/>
    <mergeCell ref="F3:I3"/>
    <mergeCell ref="J3:M3"/>
    <mergeCell ref="N3:Q3"/>
    <mergeCell ref="R3:U3"/>
  </mergeCells>
  <phoneticPr fontId="39" type="noConversion"/>
  <conditionalFormatting sqref="R14:R19">
    <cfRule type="containsText" dxfId="2" priority="2" operator="containsText" text="炸">
      <formula>NOT(ISERROR(SEARCH("炸",R14)))</formula>
    </cfRule>
  </conditionalFormatting>
  <conditionalFormatting sqref="S13:T19 U17:U19">
    <cfRule type="containsText" dxfId="1" priority="3" operator="containsText" text="炸">
      <formula>NOT(ISERROR(SEARCH("炸",S13)))</formula>
    </cfRule>
  </conditionalFormatting>
  <conditionalFormatting sqref="V13:V19">
    <cfRule type="containsText" dxfId="0" priority="4" operator="containsText" text="炸">
      <formula>NOT(ISERROR(SEARCH("炸",V13)))</formula>
    </cfRule>
  </conditionalFormatting>
  <pageMargins left="0.2" right="0.2" top="0.2" bottom="0.2" header="0.51180555555555496" footer="0.51180555555555496"/>
  <pageSetup paperSize="9" scale="7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1442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已命名的範圍</vt:lpstr>
      </vt:variant>
      <vt:variant>
        <vt:i4>1</vt:i4>
      </vt:variant>
    </vt:vector>
  </HeadingPairs>
  <TitlesOfParts>
    <vt:vector size="7" baseType="lpstr">
      <vt:lpstr>11月菜單-午餐</vt:lpstr>
      <vt:lpstr>11.1</vt:lpstr>
      <vt:lpstr>11.4-11.8</vt:lpstr>
      <vt:lpstr>11.11-11.15</vt:lpstr>
      <vt:lpstr>11.18-11.22</vt:lpstr>
      <vt:lpstr>11.25-11.29</vt:lpstr>
      <vt:lpstr>'11月菜單-午餐'!Print_Area</vt:lpstr>
    </vt:vector>
  </TitlesOfParts>
  <Company>Test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 User</dc:creator>
  <dc:description/>
  <cp:lastModifiedBy>user</cp:lastModifiedBy>
  <cp:revision>78</cp:revision>
  <cp:lastPrinted>2024-10-25T00:32:48Z</cp:lastPrinted>
  <dcterms:created xsi:type="dcterms:W3CDTF">2016-12-15T02:37:00Z</dcterms:created>
  <dcterms:modified xsi:type="dcterms:W3CDTF">2024-11-01T07:20:59Z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Test Computer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KSOProductBuildVer">
    <vt:lpwstr>1028-10.8.0.6003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