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808" tabRatio="500" activeTab="3"/>
  </bookViews>
  <sheets>
    <sheet name="2月菜單-午餐" sheetId="1" r:id="rId1"/>
    <sheet name="2.11-2.14" sheetId="2" r:id="rId2"/>
    <sheet name="2.17-2.21" sheetId="3" r:id="rId3"/>
    <sheet name="2.24-2.27" sheetId="4" r:id="rId4"/>
  </sheets>
  <definedNames>
    <definedName name="_xlnm.Print_Area" localSheetId="0">'2月菜單-午餐'!$A$1:$Q$25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4" i="4" l="1"/>
  <c r="E15" i="4"/>
  <c r="E16" i="4"/>
  <c r="E17" i="4"/>
  <c r="E13" i="4"/>
  <c r="U13" i="3"/>
  <c r="E13" i="3" l="1"/>
  <c r="Q26" i="3"/>
  <c r="Q25" i="3"/>
  <c r="M19" i="2"/>
  <c r="M18" i="2"/>
  <c r="M17" i="2"/>
  <c r="M16" i="2"/>
  <c r="M15" i="2"/>
  <c r="U27" i="3" l="1"/>
  <c r="U26" i="3"/>
  <c r="E20" i="4"/>
  <c r="Q20" i="4"/>
  <c r="U20" i="3"/>
  <c r="Q20" i="3"/>
  <c r="E20" i="3"/>
  <c r="U21" i="2"/>
  <c r="I38" i="4"/>
  <c r="Q37" i="4"/>
  <c r="Q36" i="4"/>
  <c r="M36" i="4"/>
  <c r="I36" i="4"/>
  <c r="E36" i="4"/>
  <c r="Q35" i="4"/>
  <c r="M35" i="4"/>
  <c r="I35" i="4"/>
  <c r="E35" i="4"/>
  <c r="Q34" i="4"/>
  <c r="M34" i="4"/>
  <c r="I34" i="4"/>
  <c r="E34" i="4"/>
  <c r="Q33" i="4"/>
  <c r="M33" i="4"/>
  <c r="I33" i="4"/>
  <c r="E33" i="4"/>
  <c r="Q32" i="4"/>
  <c r="Q38" i="4" s="1"/>
  <c r="M32" i="4"/>
  <c r="M38" i="4" s="1"/>
  <c r="I32" i="4"/>
  <c r="E32" i="4"/>
  <c r="E38" i="4" s="1"/>
  <c r="M26" i="4"/>
  <c r="I26" i="4"/>
  <c r="E26" i="4"/>
  <c r="Q25" i="4"/>
  <c r="M25" i="4"/>
  <c r="I25" i="4"/>
  <c r="E25" i="4"/>
  <c r="I20" i="4"/>
  <c r="Q15" i="4"/>
  <c r="I15" i="4"/>
  <c r="Q14" i="4"/>
  <c r="I14" i="4"/>
  <c r="Q13" i="4"/>
  <c r="I13" i="4"/>
  <c r="M12" i="4"/>
  <c r="M10" i="4"/>
  <c r="I10" i="4"/>
  <c r="M9" i="4"/>
  <c r="Q8" i="4"/>
  <c r="M8" i="4"/>
  <c r="I8" i="4"/>
  <c r="Q7" i="4"/>
  <c r="M7" i="4"/>
  <c r="I7" i="4"/>
  <c r="Q6" i="4"/>
  <c r="M6" i="4"/>
  <c r="I6" i="4"/>
  <c r="Q5" i="4"/>
  <c r="M5" i="4"/>
  <c r="I5" i="4"/>
  <c r="E5" i="4"/>
  <c r="Q37" i="3"/>
  <c r="M37" i="3"/>
  <c r="U36" i="3"/>
  <c r="Q36" i="3"/>
  <c r="M36" i="3"/>
  <c r="I36" i="3"/>
  <c r="E36" i="3"/>
  <c r="U35" i="3"/>
  <c r="Q35" i="3"/>
  <c r="M35" i="3"/>
  <c r="I35" i="3"/>
  <c r="I38" i="3" s="1"/>
  <c r="E35" i="3"/>
  <c r="U34" i="3"/>
  <c r="Q34" i="3"/>
  <c r="M34" i="3"/>
  <c r="M38" i="3" s="1"/>
  <c r="I34" i="3"/>
  <c r="E34" i="3"/>
  <c r="U33" i="3"/>
  <c r="Q33" i="3"/>
  <c r="Q38" i="3" s="1"/>
  <c r="M33" i="3"/>
  <c r="I33" i="3"/>
  <c r="E33" i="3"/>
  <c r="U32" i="3"/>
  <c r="U38" i="3" s="1"/>
  <c r="Q32" i="3"/>
  <c r="M32" i="3"/>
  <c r="I32" i="3"/>
  <c r="E32" i="3"/>
  <c r="E38" i="3" s="1"/>
  <c r="I26" i="3"/>
  <c r="I25" i="3"/>
  <c r="E25" i="3"/>
  <c r="I20" i="3"/>
  <c r="U15" i="3"/>
  <c r="M15" i="3"/>
  <c r="U14" i="3"/>
  <c r="Q14" i="3"/>
  <c r="M14" i="3"/>
  <c r="I14" i="3"/>
  <c r="Q13" i="3"/>
  <c r="M13" i="3"/>
  <c r="I13" i="3"/>
  <c r="M11" i="3"/>
  <c r="M10" i="3"/>
  <c r="M9" i="3"/>
  <c r="I9" i="3"/>
  <c r="E9" i="3"/>
  <c r="U8" i="3"/>
  <c r="Q8" i="3"/>
  <c r="M8" i="3"/>
  <c r="I8" i="3"/>
  <c r="E8" i="3"/>
  <c r="U7" i="3"/>
  <c r="Q7" i="3"/>
  <c r="M7" i="3"/>
  <c r="E7" i="3"/>
  <c r="U6" i="3"/>
  <c r="Q6" i="3"/>
  <c r="M6" i="3"/>
  <c r="I6" i="3"/>
  <c r="U5" i="3"/>
  <c r="Q5" i="3"/>
  <c r="M5" i="3"/>
  <c r="I5" i="3"/>
  <c r="E5" i="3"/>
  <c r="U39" i="2"/>
  <c r="Q39" i="2"/>
  <c r="M39" i="2"/>
  <c r="Q38" i="2"/>
  <c r="M38" i="2"/>
  <c r="I38" i="2"/>
  <c r="U37" i="2"/>
  <c r="Q37" i="2"/>
  <c r="M37" i="2"/>
  <c r="I37" i="2"/>
  <c r="U36" i="2"/>
  <c r="Q36" i="2"/>
  <c r="M36" i="2"/>
  <c r="I36" i="2"/>
  <c r="U35" i="2"/>
  <c r="Q35" i="2"/>
  <c r="M35" i="2"/>
  <c r="I35" i="2"/>
  <c r="U34" i="2"/>
  <c r="Q34" i="2"/>
  <c r="M34" i="2"/>
  <c r="I34" i="2"/>
  <c r="U33" i="2"/>
  <c r="Q33" i="2"/>
  <c r="M33" i="2"/>
  <c r="I33" i="2"/>
  <c r="I39" i="2" s="1"/>
  <c r="Q30" i="2"/>
  <c r="M30" i="2"/>
  <c r="Q29" i="2"/>
  <c r="M29" i="2"/>
  <c r="Q28" i="2"/>
  <c r="M28" i="2"/>
  <c r="I28" i="2"/>
  <c r="U27" i="2"/>
  <c r="Q27" i="2"/>
  <c r="M27" i="2"/>
  <c r="U26" i="2"/>
  <c r="Q26" i="2"/>
  <c r="M26" i="2"/>
  <c r="Q21" i="2"/>
  <c r="I21" i="2"/>
  <c r="Q18" i="2"/>
  <c r="I18" i="2"/>
  <c r="Q17" i="2"/>
  <c r="I17" i="2"/>
  <c r="U16" i="2"/>
  <c r="Q16" i="2"/>
  <c r="I16" i="2"/>
  <c r="U15" i="2"/>
  <c r="Q15" i="2"/>
  <c r="I15" i="2"/>
  <c r="U12" i="2"/>
  <c r="I10" i="2"/>
  <c r="M9" i="2"/>
  <c r="I9" i="2"/>
  <c r="M8" i="2"/>
  <c r="I8" i="2"/>
  <c r="U7" i="2"/>
  <c r="Q7" i="2"/>
  <c r="M7" i="2"/>
  <c r="I7" i="2"/>
  <c r="U6" i="2"/>
  <c r="Q6" i="2"/>
  <c r="M6" i="2"/>
  <c r="I6" i="2"/>
  <c r="U5" i="2"/>
  <c r="Q5" i="2"/>
  <c r="M5" i="2"/>
  <c r="I5" i="2"/>
  <c r="Q22" i="1"/>
  <c r="Q21" i="1"/>
  <c r="Q20" i="1"/>
  <c r="Q19" i="1"/>
  <c r="Q18" i="1"/>
  <c r="Q17" i="1"/>
  <c r="Q16" i="1"/>
  <c r="Q15" i="1"/>
  <c r="Q14" i="1"/>
  <c r="Q13" i="1"/>
  <c r="Q12" i="1"/>
  <c r="Q11" i="1"/>
  <c r="Q10" i="1"/>
</calcChain>
</file>

<file path=xl/sharedStrings.xml><?xml version="1.0" encoding="utf-8"?>
<sst xmlns="http://schemas.openxmlformats.org/spreadsheetml/2006/main" count="754" uniqueCount="216">
  <si>
    <t>日期</t>
  </si>
  <si>
    <t>星期</t>
  </si>
  <si>
    <t>主食</t>
  </si>
  <si>
    <t>主菜</t>
  </si>
  <si>
    <t>副菜</t>
  </si>
  <si>
    <t>青菜</t>
  </si>
  <si>
    <t>飲品/湯</t>
  </si>
  <si>
    <t>水果</t>
  </si>
  <si>
    <t>全穀
根莖/份</t>
  </si>
  <si>
    <t>豆魚
肉蛋/份</t>
  </si>
  <si>
    <t>蔬菜/份</t>
  </si>
  <si>
    <t>水果/份</t>
  </si>
  <si>
    <t>油脂與
堅果種子/份</t>
  </si>
  <si>
    <t>奶類/份</t>
  </si>
  <si>
    <t>熱量/kcal</t>
  </si>
  <si>
    <t>一</t>
  </si>
  <si>
    <t>-</t>
  </si>
  <si>
    <t>二</t>
  </si>
  <si>
    <t>三</t>
  </si>
  <si>
    <t>四</t>
  </si>
  <si>
    <t>五</t>
  </si>
  <si>
    <t>糙米飯</t>
  </si>
  <si>
    <t>醬燒肉片</t>
  </si>
  <si>
    <t>沙茶白菜滷</t>
  </si>
  <si>
    <t>有機蔬菜</t>
  </si>
  <si>
    <t>紫菜蛋花湯</t>
  </si>
  <si>
    <t>麵食</t>
  </si>
  <si>
    <t>黑胡椒肉絲鐵板麵</t>
  </si>
  <si>
    <t>玉米濃湯</t>
  </si>
  <si>
    <t>燕麥飯</t>
  </si>
  <si>
    <t>鹽水雞</t>
  </si>
  <si>
    <t>芹香海帶絲肉絲</t>
  </si>
  <si>
    <t>酸辣湯</t>
  </si>
  <si>
    <t>紅燒魚丁</t>
  </si>
  <si>
    <t>蒜炒高麗菜</t>
  </si>
  <si>
    <t>海芽蛋花湯</t>
  </si>
  <si>
    <t>白米飯</t>
  </si>
  <si>
    <r>
      <rPr>
        <sz val="95"/>
        <color rgb="FF000000"/>
        <rFont val="標楷體"/>
        <family val="4"/>
        <charset val="136"/>
      </rPr>
      <t>豆</t>
    </r>
    <r>
      <rPr>
        <sz val="97"/>
        <color rgb="FF000000"/>
        <rFont val="標楷體"/>
        <family val="4"/>
        <charset val="136"/>
      </rPr>
      <t>豉</t>
    </r>
    <r>
      <rPr>
        <sz val="95"/>
        <color rgb="FF000000"/>
        <rFont val="標楷體"/>
        <family val="4"/>
        <charset val="136"/>
      </rPr>
      <t>雞丁</t>
    </r>
  </si>
  <si>
    <t>肉骨茶湯</t>
  </si>
  <si>
    <t>日式肉片</t>
  </si>
  <si>
    <t>塔香海茸</t>
  </si>
  <si>
    <t>花瓜雞湯</t>
  </si>
  <si>
    <t>飯食</t>
  </si>
  <si>
    <t>玉米瘦肉粥</t>
  </si>
  <si>
    <t>滷油豆腐</t>
  </si>
  <si>
    <t>鮮肉包</t>
  </si>
  <si>
    <t>豆漿</t>
  </si>
  <si>
    <t>麻油雞</t>
  </si>
  <si>
    <t>紅蘿蔔炒蛋</t>
  </si>
  <si>
    <t>咕咾肉</t>
  </si>
  <si>
    <t>滷雞塊</t>
  </si>
  <si>
    <t>冬瓜雞湯</t>
  </si>
  <si>
    <t>油豆腐肉丁</t>
  </si>
  <si>
    <t>小瓜黑輪</t>
  </si>
  <si>
    <t>筍片湯</t>
  </si>
  <si>
    <t>肉絲蛋炒飯</t>
  </si>
  <si>
    <t>－</t>
  </si>
  <si>
    <t>酸菜肉絲湯</t>
  </si>
  <si>
    <t>照燒豬肉</t>
  </si>
  <si>
    <t>薑絲枸杞冬瓜</t>
  </si>
  <si>
    <t>綠豆湯</t>
  </si>
  <si>
    <t>228假期</t>
  </si>
  <si>
    <t xml:space="preserve"> 營養師：        午餐秘書：                    主任：                    校長：</t>
  </si>
  <si>
    <t>屏東縣佳義國小(含北小)114年2月第三週學生午餐食譜設計表</t>
  </si>
  <si>
    <t>人</t>
  </si>
  <si>
    <t>2月10 日   星期一</t>
  </si>
  <si>
    <t>2月11 日   星期二</t>
  </si>
  <si>
    <t>2月12日   星期三</t>
  </si>
  <si>
    <t>2月13日   星期四</t>
  </si>
  <si>
    <t>2月14日   星期五</t>
  </si>
  <si>
    <t>項目</t>
  </si>
  <si>
    <t>菜名/烹調法</t>
  </si>
  <si>
    <t>材料</t>
  </si>
  <si>
    <t>每人(g)</t>
  </si>
  <si>
    <t>學校採購量(kg)</t>
  </si>
  <si>
    <t>白米</t>
  </si>
  <si>
    <t>鐵板麵</t>
  </si>
  <si>
    <t>糙米</t>
  </si>
  <si>
    <t>豬肉絲</t>
  </si>
  <si>
    <t>燕麥</t>
  </si>
  <si>
    <t>副 食一</t>
  </si>
  <si>
    <t>豬肉片</t>
  </si>
  <si>
    <t>高麗菜</t>
  </si>
  <si>
    <t>帶骨雞丁</t>
  </si>
  <si>
    <t>鯊魚丁</t>
  </si>
  <si>
    <t>紅蘿蔔</t>
  </si>
  <si>
    <t>洋蔥絲</t>
  </si>
  <si>
    <t>蒜碎</t>
  </si>
  <si>
    <t>適量</t>
  </si>
  <si>
    <t>八角</t>
  </si>
  <si>
    <t>少許</t>
  </si>
  <si>
    <t>木耳</t>
  </si>
  <si>
    <t>紅蘿蔔絲</t>
  </si>
  <si>
    <t>辣椒</t>
  </si>
  <si>
    <t>米酒</t>
  </si>
  <si>
    <t>芹菜</t>
  </si>
  <si>
    <t>青蔥段</t>
  </si>
  <si>
    <t>青蔥</t>
  </si>
  <si>
    <t>冰糖</t>
  </si>
  <si>
    <t>黑胡椒醬</t>
  </si>
  <si>
    <t>蒜仁</t>
  </si>
  <si>
    <t xml:space="preserve"> </t>
  </si>
  <si>
    <t>副 食二</t>
  </si>
  <si>
    <t>大白菜</t>
  </si>
  <si>
    <t>馬鈴薯</t>
  </si>
  <si>
    <t>芹香海帶肉絲</t>
  </si>
  <si>
    <t>海帶絲</t>
  </si>
  <si>
    <t>紅蘿蔔片</t>
  </si>
  <si>
    <t>豬肉丁</t>
  </si>
  <si>
    <t>木耳絲</t>
  </si>
  <si>
    <t>沙茶醬</t>
  </si>
  <si>
    <t>副 食三</t>
  </si>
  <si>
    <t>湯類</t>
  </si>
  <si>
    <t>紫菜</t>
  </si>
  <si>
    <t>玉米粒</t>
  </si>
  <si>
    <t>豆腐</t>
  </si>
  <si>
    <t>海帶芽</t>
  </si>
  <si>
    <t>洗選蛋</t>
  </si>
  <si>
    <t>雞蛋</t>
  </si>
  <si>
    <t>紅蘿蔔丁</t>
  </si>
  <si>
    <t>奶粉</t>
  </si>
  <si>
    <t>黑木耳</t>
  </si>
  <si>
    <t>筍絲</t>
  </si>
  <si>
    <t>350粒</t>
  </si>
  <si>
    <t>其他</t>
  </si>
  <si>
    <t>營養供應比例</t>
  </si>
  <si>
    <t>油脂類(份)</t>
  </si>
  <si>
    <t>五榖類(份)</t>
  </si>
  <si>
    <t>豆魚肉蛋類(份)</t>
  </si>
  <si>
    <t>蔬菜類(份)</t>
  </si>
  <si>
    <t>水果類(份)</t>
  </si>
  <si>
    <t>乳製品(份)</t>
  </si>
  <si>
    <t>乳製品類</t>
  </si>
  <si>
    <t>乳製品</t>
  </si>
  <si>
    <t>熱量</t>
  </si>
  <si>
    <t>食譜設計</t>
  </si>
  <si>
    <t>執行秘書</t>
  </si>
  <si>
    <t>校長</t>
  </si>
  <si>
    <r>
      <rPr>
        <sz val="12"/>
        <color rgb="FF000000"/>
        <rFont val="標楷體"/>
        <family val="4"/>
        <charset val="136"/>
      </rPr>
      <t>＊數量：請填寫</t>
    </r>
    <r>
      <rPr>
        <sz val="23"/>
        <color rgb="FF000000"/>
        <rFont val="標楷體"/>
        <family val="4"/>
        <charset val="136"/>
      </rPr>
      <t>每人攝取重量(克)、數量….等。</t>
    </r>
  </si>
  <si>
    <t>＊請午餐秘書於學期期間每月20日前，將下個月菜單送至學校及視導區營養師處，進行菜單審查。</t>
  </si>
  <si>
    <t>屏東縣佳義國小(含北小)114年2月第四週學生午餐食譜設計表</t>
  </si>
  <si>
    <t>3支</t>
  </si>
  <si>
    <t>2月17日   星期一</t>
  </si>
  <si>
    <t>2月18日   星期二</t>
  </si>
  <si>
    <t>2月19日   星期三</t>
  </si>
  <si>
    <t>2月20日   星期四</t>
  </si>
  <si>
    <t>2月21日   星期五</t>
  </si>
  <si>
    <t>豆豉雞丁</t>
  </si>
  <si>
    <t>味淋</t>
  </si>
  <si>
    <t>豬絞肉</t>
  </si>
  <si>
    <t>洋蔥</t>
  </si>
  <si>
    <t>青椒</t>
  </si>
  <si>
    <t>枸杞</t>
  </si>
  <si>
    <t>豆豉</t>
  </si>
  <si>
    <t>番茄醬</t>
  </si>
  <si>
    <t>海茸</t>
  </si>
  <si>
    <t>油豆腐</t>
  </si>
  <si>
    <t>蔥花</t>
  </si>
  <si>
    <t>白蘿蔔</t>
  </si>
  <si>
    <t>海帶片</t>
  </si>
  <si>
    <t>九層塔</t>
  </si>
  <si>
    <t>鮮肉包(奇美)</t>
  </si>
  <si>
    <t>家鄉鮮肉包</t>
  </si>
  <si>
    <t>350個</t>
  </si>
  <si>
    <t>大茂花瓜</t>
  </si>
  <si>
    <t>200c.c.</t>
  </si>
  <si>
    <t>350罐</t>
  </si>
  <si>
    <t>油蔥酥</t>
  </si>
  <si>
    <t>肉骨茶包</t>
  </si>
  <si>
    <t>大骨</t>
  </si>
  <si>
    <t>屏東縣佳義國小(含北小)114年2月第五週學生午餐食譜設計表</t>
  </si>
  <si>
    <t>2月24日   星期一</t>
  </si>
  <si>
    <t>2月25日   星期二</t>
  </si>
  <si>
    <t>2月26日   星期三</t>
  </si>
  <si>
    <t>2月27日   星期四</t>
  </si>
  <si>
    <t>2月28日   星期五</t>
  </si>
  <si>
    <t>二二八休假</t>
  </si>
  <si>
    <t>雞塊</t>
  </si>
  <si>
    <t>350塊</t>
  </si>
  <si>
    <t>照燒醬</t>
  </si>
  <si>
    <t>小黃瓜</t>
  </si>
  <si>
    <t>冬瓜</t>
  </si>
  <si>
    <t>豬肉末</t>
  </si>
  <si>
    <t>黑輪</t>
  </si>
  <si>
    <t>豆包(濕)</t>
  </si>
  <si>
    <t>薑絲</t>
  </si>
  <si>
    <t>桶筍片</t>
  </si>
  <si>
    <t>酸菜絲</t>
  </si>
  <si>
    <t>綠豆</t>
  </si>
  <si>
    <t>豬腹脇排</t>
  </si>
  <si>
    <t>薑</t>
  </si>
  <si>
    <t>＊本菜單由銘家商行所聘請之營養師蔡宗哲所設計之食譜</t>
    <phoneticPr fontId="36" type="noConversion"/>
  </si>
  <si>
    <t>銘家商行-佳義國小(含北小)114年二月份午餐菜單</t>
    <phoneticPr fontId="36" type="noConversion"/>
  </si>
  <si>
    <t>有機蔬菜</t>
    <phoneticPr fontId="36" type="noConversion"/>
  </si>
  <si>
    <t>豆芽肉絲湯</t>
    <phoneticPr fontId="36" type="noConversion"/>
  </si>
  <si>
    <t>供應人數：</t>
    <phoneticPr fontId="36" type="noConversion"/>
  </si>
  <si>
    <t>豆芽菜</t>
    <phoneticPr fontId="36" type="noConversion"/>
  </si>
  <si>
    <t>滷味</t>
    <phoneticPr fontId="36" type="noConversion"/>
  </si>
  <si>
    <t>紫米紅豆湯</t>
    <phoneticPr fontId="36" type="noConversion"/>
  </si>
  <si>
    <t>豆包麗菜</t>
    <phoneticPr fontId="36" type="noConversion"/>
  </si>
  <si>
    <t>螞蟻上樹</t>
  </si>
  <si>
    <t>芝麻包</t>
    <phoneticPr fontId="36" type="noConversion"/>
  </si>
  <si>
    <t>海帶結</t>
  </si>
  <si>
    <t>黃豆干</t>
  </si>
  <si>
    <t>紅蘿蔔炒蛋</t>
    <phoneticPr fontId="36" type="noConversion"/>
  </si>
  <si>
    <t>紅豆</t>
    <phoneticPr fontId="36" type="noConversion"/>
  </si>
  <si>
    <t>紫米</t>
    <phoneticPr fontId="36" type="noConversion"/>
  </si>
  <si>
    <t>蛋</t>
  </si>
  <si>
    <t>三色豆</t>
    <phoneticPr fontId="36" type="noConversion"/>
  </si>
  <si>
    <t>炒三色</t>
    <phoneticPr fontId="36" type="noConversion"/>
  </si>
  <si>
    <t>豆包</t>
    <phoneticPr fontId="36" type="noConversion"/>
  </si>
  <si>
    <t>豆包高麗菜</t>
    <phoneticPr fontId="36" type="noConversion"/>
  </si>
  <si>
    <t>螞蟻上樹</t>
    <phoneticPr fontId="36" type="noConversion"/>
  </si>
  <si>
    <t>粉絲(乾)</t>
  </si>
  <si>
    <t>奇美芝麻包</t>
    <phoneticPr fontId="36" type="noConversion"/>
  </si>
  <si>
    <t>360顆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</si>
</sst>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04]General"/>
    <numFmt numFmtId="177" formatCode="0_);[Red]\(0\)"/>
    <numFmt numFmtId="178" formatCode="m&quot;月&quot;d&quot;日&quot;"/>
    <numFmt numFmtId="179" formatCode="0.0"/>
    <numFmt numFmtId="180" formatCode="0_ "/>
  </numFmts>
  <fonts count="38">
    <font>
      <sz val="11"/>
      <color rgb="FF000000"/>
      <name val="微軟正黑體"/>
      <family val="2"/>
      <charset val="136"/>
    </font>
    <font>
      <sz val="12"/>
      <name val="新細明體"/>
      <family val="1"/>
      <charset val="136"/>
    </font>
    <font>
      <sz val="11"/>
      <color rgb="FF000000"/>
      <name val="Arial"/>
      <family val="2"/>
      <charset val="1"/>
    </font>
    <font>
      <sz val="12"/>
      <color rgb="FF000000"/>
      <name val="新細明體"/>
      <family val="1"/>
      <charset val="136"/>
    </font>
    <font>
      <sz val="99"/>
      <color rgb="FF000000"/>
      <name val="新細明體"/>
      <family val="1"/>
      <charset val="136"/>
    </font>
    <font>
      <sz val="95"/>
      <color rgb="FF000000"/>
      <name val="新細明體"/>
      <family val="1"/>
      <charset val="136"/>
    </font>
    <font>
      <b/>
      <sz val="90"/>
      <color rgb="FF000000"/>
      <name val="新細明體"/>
      <family val="1"/>
      <charset val="136"/>
    </font>
    <font>
      <sz val="50"/>
      <color rgb="FF000000"/>
      <name val="新細明體"/>
      <family val="1"/>
      <charset val="136"/>
    </font>
    <font>
      <b/>
      <sz val="100"/>
      <color rgb="FF000000"/>
      <name val="標楷體"/>
      <family val="4"/>
      <charset val="136"/>
    </font>
    <font>
      <b/>
      <sz val="99"/>
      <color rgb="FF000000"/>
      <name val="標楷體"/>
      <family val="4"/>
      <charset val="136"/>
    </font>
    <font>
      <b/>
      <sz val="95"/>
      <color rgb="FF000000"/>
      <name val="標楷體"/>
      <family val="4"/>
      <charset val="136"/>
    </font>
    <font>
      <b/>
      <sz val="90"/>
      <color rgb="FF000000"/>
      <name val="標楷體"/>
      <family val="4"/>
      <charset val="136"/>
    </font>
    <font>
      <sz val="50"/>
      <color rgb="FF000000"/>
      <name val="標楷體"/>
      <family val="4"/>
      <charset val="136"/>
    </font>
    <font>
      <sz val="36"/>
      <color rgb="FF000000"/>
      <name val="新細明體"/>
      <family val="1"/>
      <charset val="136"/>
    </font>
    <font>
      <sz val="99"/>
      <color rgb="FF000000"/>
      <name val="標楷體"/>
      <family val="4"/>
      <charset val="136"/>
    </font>
    <font>
      <sz val="95"/>
      <color rgb="FF000000"/>
      <name val="標楷體"/>
      <family val="4"/>
      <charset val="136"/>
    </font>
    <font>
      <sz val="72"/>
      <color rgb="FF000000"/>
      <name val="標楷體"/>
      <family val="4"/>
      <charset val="136"/>
    </font>
    <font>
      <sz val="97"/>
      <color rgb="FF000000"/>
      <name val="標楷體"/>
      <family val="4"/>
      <charset val="136"/>
    </font>
    <font>
      <sz val="80"/>
      <color rgb="FF000000"/>
      <name val="新細明體"/>
      <family val="1"/>
      <charset val="136"/>
    </font>
    <font>
      <b/>
      <sz val="80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name val="標楷體"/>
      <family val="4"/>
      <charset val="136"/>
    </font>
    <font>
      <sz val="14"/>
      <color rgb="FF000000"/>
      <name val="標楷體"/>
      <family val="4"/>
      <charset val="1"/>
    </font>
    <font>
      <sz val="14"/>
      <color rgb="FFFF0000"/>
      <name val="標楷體"/>
      <family val="4"/>
      <charset val="136"/>
    </font>
    <font>
      <sz val="14"/>
      <color rgb="FF000000"/>
      <name val="微軟正黑體"/>
      <family val="2"/>
      <charset val="136"/>
    </font>
    <font>
      <b/>
      <sz val="10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23"/>
      <color rgb="FF000000"/>
      <name val="標楷體"/>
      <family val="4"/>
      <charset val="136"/>
    </font>
    <font>
      <sz val="16"/>
      <color rgb="FF000000"/>
      <name val="微軟正黑體"/>
      <family val="2"/>
      <charset val="136"/>
    </font>
    <font>
      <sz val="18"/>
      <color rgb="FF000000"/>
      <name val="微軟正黑體"/>
      <family val="2"/>
      <charset val="136"/>
    </font>
    <font>
      <sz val="12"/>
      <color rgb="FFFF0000"/>
      <name val="標楷體"/>
      <family val="4"/>
      <charset val="136"/>
    </font>
    <font>
      <sz val="14"/>
      <name val="微軟正黑體"/>
      <family val="2"/>
      <charset val="136"/>
    </font>
    <font>
      <b/>
      <sz val="14"/>
      <color rgb="FF000000"/>
      <name val="標楷體"/>
      <family val="4"/>
      <charset val="136"/>
    </font>
    <font>
      <sz val="9"/>
      <name val="微軟正黑體"/>
      <family val="2"/>
      <charset val="136"/>
    </font>
    <font>
      <sz val="1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CDDC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</cellStyleXfs>
  <cellXfs count="216">
    <xf numFmtId="0" fontId="0" fillId="0" borderId="0" xfId="0">
      <alignment vertical="center"/>
    </xf>
    <xf numFmtId="0" fontId="24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1" fillId="0" borderId="22" xfId="0" applyFont="1" applyBorder="1" applyAlignment="1">
      <alignment horizontal="left" vertical="center"/>
    </xf>
    <xf numFmtId="176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176" fontId="3" fillId="0" borderId="1" xfId="0" applyNumberFormat="1" applyFont="1" applyBorder="1">
      <alignment vertical="center"/>
    </xf>
    <xf numFmtId="176" fontId="9" fillId="2" borderId="2" xfId="0" applyNumberFormat="1" applyFont="1" applyFill="1" applyBorder="1" applyAlignment="1">
      <alignment horizontal="center" vertical="center" shrinkToFit="1"/>
    </xf>
    <xf numFmtId="176" fontId="9" fillId="2" borderId="3" xfId="0" applyNumberFormat="1" applyFont="1" applyFill="1" applyBorder="1" applyAlignment="1">
      <alignment horizontal="center" vertical="center" shrinkToFit="1"/>
    </xf>
    <xf numFmtId="176" fontId="10" fillId="2" borderId="3" xfId="0" applyNumberFormat="1" applyFont="1" applyFill="1" applyBorder="1" applyAlignment="1">
      <alignment horizontal="center" vertical="center" shrinkToFit="1"/>
    </xf>
    <xf numFmtId="176" fontId="11" fillId="2" borderId="4" xfId="0" applyNumberFormat="1" applyFont="1" applyFill="1" applyBorder="1" applyAlignment="1">
      <alignment horizontal="center" vertical="center" shrinkToFi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 wrapText="1"/>
    </xf>
    <xf numFmtId="177" fontId="12" fillId="2" borderId="4" xfId="0" applyNumberFormat="1" applyFont="1" applyFill="1" applyBorder="1" applyAlignment="1">
      <alignment horizontal="center" vertical="center"/>
    </xf>
    <xf numFmtId="176" fontId="13" fillId="0" borderId="0" xfId="0" applyNumberFormat="1" applyFont="1">
      <alignment vertical="center"/>
    </xf>
    <xf numFmtId="178" fontId="14" fillId="0" borderId="5" xfId="0" applyNumberFormat="1" applyFont="1" applyBorder="1" applyAlignment="1">
      <alignment horizontal="center" vertical="center" shrinkToFit="1"/>
    </xf>
    <xf numFmtId="176" fontId="14" fillId="0" borderId="6" xfId="0" applyNumberFormat="1" applyFont="1" applyBorder="1" applyAlignment="1">
      <alignment horizontal="center" vertical="center" wrapText="1"/>
    </xf>
    <xf numFmtId="176" fontId="15" fillId="0" borderId="6" xfId="0" applyNumberFormat="1" applyFont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176" fontId="15" fillId="3" borderId="6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/>
    </xf>
    <xf numFmtId="177" fontId="16" fillId="0" borderId="7" xfId="0" applyNumberFormat="1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 wrapText="1"/>
    </xf>
    <xf numFmtId="176" fontId="15" fillId="0" borderId="8" xfId="0" applyNumberFormat="1" applyFont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176" fontId="15" fillId="3" borderId="8" xfId="0" applyNumberFormat="1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/>
    </xf>
    <xf numFmtId="177" fontId="16" fillId="0" borderId="9" xfId="0" applyNumberFormat="1" applyFont="1" applyBorder="1" applyAlignment="1">
      <alignment horizontal="center" vertical="center"/>
    </xf>
    <xf numFmtId="178" fontId="14" fillId="0" borderId="11" xfId="0" applyNumberFormat="1" applyFont="1" applyBorder="1" applyAlignment="1">
      <alignment horizontal="center" vertical="center" shrinkToFit="1"/>
    </xf>
    <xf numFmtId="176" fontId="14" fillId="0" borderId="12" xfId="0" applyNumberFormat="1" applyFont="1" applyBorder="1" applyAlignment="1">
      <alignment horizontal="center" vertical="center" wrapText="1"/>
    </xf>
    <xf numFmtId="176" fontId="15" fillId="0" borderId="12" xfId="0" applyNumberFormat="1" applyFont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176" fontId="15" fillId="3" borderId="12" xfId="0" applyNumberFormat="1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/>
    </xf>
    <xf numFmtId="177" fontId="16" fillId="0" borderId="13" xfId="0" applyNumberFormat="1" applyFont="1" applyBorder="1" applyAlignment="1">
      <alignment horizontal="center" vertical="center"/>
    </xf>
    <xf numFmtId="178" fontId="14" fillId="0" borderId="15" xfId="0" applyNumberFormat="1" applyFont="1" applyBorder="1" applyAlignment="1">
      <alignment horizontal="center" vertical="center" shrinkToFit="1"/>
    </xf>
    <xf numFmtId="176" fontId="14" fillId="0" borderId="16" xfId="0" applyNumberFormat="1" applyFont="1" applyBorder="1" applyAlignment="1">
      <alignment horizontal="center" vertical="center" wrapText="1"/>
    </xf>
    <xf numFmtId="176" fontId="15" fillId="0" borderId="16" xfId="0" applyNumberFormat="1" applyFont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176" fontId="15" fillId="3" borderId="16" xfId="0" applyNumberFormat="1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/>
    </xf>
    <xf numFmtId="177" fontId="16" fillId="0" borderId="17" xfId="0" applyNumberFormat="1" applyFont="1" applyBorder="1" applyAlignment="1">
      <alignment horizontal="center" vertical="center"/>
    </xf>
    <xf numFmtId="178" fontId="14" fillId="0" borderId="10" xfId="0" applyNumberFormat="1" applyFont="1" applyBorder="1" applyAlignment="1">
      <alignment horizontal="center" vertical="center" shrinkToFit="1"/>
    </xf>
    <xf numFmtId="176" fontId="15" fillId="0" borderId="8" xfId="5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1" fillId="0" borderId="8" xfId="5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5" fillId="0" borderId="8" xfId="5" applyFont="1" applyBorder="1" applyAlignment="1">
      <alignment horizontal="center" vertical="center"/>
    </xf>
    <xf numFmtId="0" fontId="16" fillId="0" borderId="8" xfId="5" applyFont="1" applyBorder="1" applyAlignment="1">
      <alignment horizontal="center" vertical="center" shrinkToFit="1"/>
    </xf>
    <xf numFmtId="177" fontId="16" fillId="0" borderId="8" xfId="5" applyNumberFormat="1" applyFont="1" applyBorder="1" applyAlignment="1">
      <alignment horizontal="center" vertical="center" shrinkToFit="1"/>
    </xf>
    <xf numFmtId="178" fontId="14" fillId="0" borderId="18" xfId="0" applyNumberFormat="1" applyFont="1" applyBorder="1" applyAlignment="1">
      <alignment horizontal="center" vertical="center" shrinkToFit="1"/>
    </xf>
    <xf numFmtId="176" fontId="14" fillId="0" borderId="19" xfId="0" applyNumberFormat="1" applyFont="1" applyBorder="1" applyAlignment="1">
      <alignment horizontal="center" vertical="center" wrapText="1"/>
    </xf>
    <xf numFmtId="176" fontId="15" fillId="0" borderId="19" xfId="0" applyNumberFormat="1" applyFont="1" applyBorder="1" applyAlignment="1">
      <alignment horizontal="center" vertical="center" wrapText="1"/>
    </xf>
    <xf numFmtId="176" fontId="15" fillId="0" borderId="19" xfId="5" applyNumberFormat="1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1" fillId="0" borderId="19" xfId="5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shrinkToFit="1"/>
    </xf>
    <xf numFmtId="177" fontId="16" fillId="0" borderId="19" xfId="0" applyNumberFormat="1" applyFont="1" applyBorder="1" applyAlignment="1">
      <alignment horizontal="center" vertical="center" shrinkToFit="1"/>
    </xf>
    <xf numFmtId="177" fontId="16" fillId="0" borderId="20" xfId="0" applyNumberFormat="1" applyFont="1" applyBorder="1" applyAlignment="1">
      <alignment horizontal="center" vertical="center"/>
    </xf>
    <xf numFmtId="177" fontId="16" fillId="0" borderId="8" xfId="0" applyNumberFormat="1" applyFont="1" applyBorder="1" applyAlignment="1">
      <alignment horizontal="center" vertical="center" shrinkToFit="1"/>
    </xf>
    <xf numFmtId="176" fontId="3" fillId="0" borderId="21" xfId="0" applyNumberFormat="1" applyFont="1" applyBorder="1">
      <alignment vertical="center"/>
    </xf>
    <xf numFmtId="176" fontId="13" fillId="0" borderId="22" xfId="0" applyNumberFormat="1" applyFont="1" applyBorder="1">
      <alignment vertical="center"/>
    </xf>
    <xf numFmtId="176" fontId="3" fillId="0" borderId="22" xfId="0" applyNumberFormat="1" applyFont="1" applyBorder="1">
      <alignment vertical="center"/>
    </xf>
    <xf numFmtId="177" fontId="16" fillId="0" borderId="9" xfId="5" applyNumberFormat="1" applyFont="1" applyBorder="1" applyAlignment="1">
      <alignment horizontal="center" vertical="center"/>
    </xf>
    <xf numFmtId="177" fontId="16" fillId="0" borderId="16" xfId="0" applyNumberFormat="1" applyFont="1" applyBorder="1" applyAlignment="1">
      <alignment horizontal="center" vertical="center" shrinkToFit="1"/>
    </xf>
    <xf numFmtId="176" fontId="15" fillId="0" borderId="16" xfId="5" applyNumberFormat="1" applyFont="1" applyBorder="1" applyAlignment="1">
      <alignment horizontal="center" vertical="center" wrapText="1"/>
    </xf>
    <xf numFmtId="176" fontId="18" fillId="0" borderId="0" xfId="0" applyNumberFormat="1" applyFont="1">
      <alignment vertical="center"/>
    </xf>
    <xf numFmtId="0" fontId="21" fillId="0" borderId="2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24" fillId="0" borderId="8" xfId="6" applyFont="1" applyBorder="1" applyAlignment="1">
      <alignment horizontal="center" vertical="center"/>
    </xf>
    <xf numFmtId="1" fontId="23" fillId="0" borderId="8" xfId="0" applyNumberFormat="1" applyFont="1" applyBorder="1" applyAlignment="1">
      <alignment horizontal="center" vertical="center"/>
    </xf>
    <xf numFmtId="0" fontId="24" fillId="0" borderId="8" xfId="4" applyFont="1" applyBorder="1" applyAlignment="1">
      <alignment horizontal="center" vertical="center" shrinkToFit="1"/>
    </xf>
    <xf numFmtId="0" fontId="24" fillId="0" borderId="8" xfId="4" applyFont="1" applyBorder="1" applyAlignment="1">
      <alignment horizontal="center" vertical="center"/>
    </xf>
    <xf numFmtId="0" fontId="23" fillId="0" borderId="8" xfId="6" applyFont="1" applyBorder="1" applyAlignment="1">
      <alignment horizontal="center" vertical="center"/>
    </xf>
    <xf numFmtId="179" fontId="23" fillId="0" borderId="8" xfId="0" applyNumberFormat="1" applyFont="1" applyBorder="1" applyAlignment="1">
      <alignment horizontal="center" vertical="center"/>
    </xf>
    <xf numFmtId="1" fontId="24" fillId="0" borderId="8" xfId="0" applyNumberFormat="1" applyFont="1" applyBorder="1" applyAlignment="1">
      <alignment horizontal="center" vertical="center"/>
    </xf>
    <xf numFmtId="0" fontId="24" fillId="0" borderId="8" xfId="6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4" fillId="0" borderId="8" xfId="5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4" fillId="0" borderId="8" xfId="3" applyFont="1" applyBorder="1" applyAlignment="1">
      <alignment horizontal="center" vertical="center" shrinkToFit="1"/>
    </xf>
    <xf numFmtId="0" fontId="23" fillId="0" borderId="8" xfId="1" applyFont="1" applyBorder="1" applyAlignment="1">
      <alignment horizontal="center" vertical="center" shrinkToFit="1"/>
    </xf>
    <xf numFmtId="0" fontId="23" fillId="0" borderId="8" xfId="5" applyFont="1" applyBorder="1" applyAlignment="1">
      <alignment horizontal="center" vertical="center"/>
    </xf>
    <xf numFmtId="0" fontId="26" fillId="0" borderId="8" xfId="5" applyFont="1" applyBorder="1" applyAlignment="1">
      <alignment horizontal="center" vertical="center"/>
    </xf>
    <xf numFmtId="180" fontId="24" fillId="0" borderId="8" xfId="5" applyNumberFormat="1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shrinkToFit="1"/>
    </xf>
    <xf numFmtId="0" fontId="26" fillId="0" borderId="8" xfId="1" applyFont="1" applyBorder="1" applyAlignment="1">
      <alignment horizontal="center" vertical="center"/>
    </xf>
    <xf numFmtId="0" fontId="23" fillId="0" borderId="8" xfId="0" applyFont="1" applyBorder="1" applyAlignment="1">
      <alignment horizontal="center"/>
    </xf>
    <xf numFmtId="0" fontId="26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shrinkToFit="1"/>
    </xf>
    <xf numFmtId="0" fontId="24" fillId="0" borderId="8" xfId="2" applyFont="1" applyBorder="1" applyAlignment="1">
      <alignment horizontal="center" vertical="center" shrinkToFit="1"/>
    </xf>
    <xf numFmtId="0" fontId="24" fillId="0" borderId="8" xfId="2" applyFont="1" applyBorder="1" applyAlignment="1">
      <alignment horizontal="center" vertical="center"/>
    </xf>
    <xf numFmtId="0" fontId="24" fillId="0" borderId="8" xfId="6" applyFont="1" applyBorder="1" applyAlignment="1">
      <alignment horizontal="center"/>
    </xf>
    <xf numFmtId="0" fontId="22" fillId="0" borderId="8" xfId="0" applyFont="1" applyBorder="1" applyAlignment="1">
      <alignment horizontal="center" vertical="center" shrinkToFit="1"/>
    </xf>
    <xf numFmtId="0" fontId="22" fillId="0" borderId="8" xfId="0" applyFont="1" applyBorder="1">
      <alignment vertical="center"/>
    </xf>
    <xf numFmtId="177" fontId="22" fillId="0" borderId="8" xfId="0" applyNumberFormat="1" applyFont="1" applyBorder="1" applyAlignment="1">
      <alignment vertical="center" shrinkToFit="1"/>
    </xf>
    <xf numFmtId="0" fontId="23" fillId="0" borderId="8" xfId="0" applyFont="1" applyBorder="1">
      <alignment vertical="center"/>
    </xf>
    <xf numFmtId="177" fontId="23" fillId="0" borderId="8" xfId="0" applyNumberFormat="1" applyFont="1" applyBorder="1" applyAlignment="1">
      <alignment vertical="center" shrinkToFit="1"/>
    </xf>
    <xf numFmtId="0" fontId="24" fillId="0" borderId="8" xfId="6" applyFont="1" applyBorder="1">
      <alignment vertical="center"/>
    </xf>
    <xf numFmtId="177" fontId="24" fillId="0" borderId="8" xfId="6" applyNumberFormat="1" applyFont="1" applyBorder="1" applyAlignment="1">
      <alignment vertical="center" shrinkToFit="1"/>
    </xf>
    <xf numFmtId="177" fontId="22" fillId="0" borderId="8" xfId="0" applyNumberFormat="1" applyFont="1" applyBorder="1">
      <alignment vertical="center"/>
    </xf>
    <xf numFmtId="177" fontId="23" fillId="0" borderId="8" xfId="0" applyNumberFormat="1" applyFont="1" applyBorder="1">
      <alignment vertical="center"/>
    </xf>
    <xf numFmtId="177" fontId="24" fillId="0" borderId="8" xfId="6" applyNumberFormat="1" applyFont="1" applyBorder="1">
      <alignment vertical="center"/>
    </xf>
    <xf numFmtId="0" fontId="24" fillId="0" borderId="8" xfId="3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180" fontId="22" fillId="0" borderId="8" xfId="0" applyNumberFormat="1" applyFont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49" fontId="24" fillId="0" borderId="8" xfId="6" applyNumberFormat="1" applyFont="1" applyBorder="1" applyAlignment="1">
      <alignment horizontal="center" vertical="center"/>
    </xf>
    <xf numFmtId="0" fontId="29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0" fillId="0" borderId="22" xfId="0" applyFont="1" applyBorder="1">
      <alignment vertical="center"/>
    </xf>
    <xf numFmtId="0" fontId="21" fillId="0" borderId="22" xfId="0" applyFont="1" applyBorder="1">
      <alignment vertical="center"/>
    </xf>
    <xf numFmtId="0" fontId="27" fillId="0" borderId="0" xfId="0" applyFont="1">
      <alignment vertical="center"/>
    </xf>
    <xf numFmtId="0" fontId="24" fillId="0" borderId="8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 shrinkToFit="1"/>
    </xf>
    <xf numFmtId="0" fontId="23" fillId="0" borderId="8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 shrinkToFit="1"/>
    </xf>
    <xf numFmtId="0" fontId="22" fillId="0" borderId="8" xfId="1" applyFont="1" applyBorder="1" applyAlignment="1">
      <alignment horizontal="center" vertical="center"/>
    </xf>
    <xf numFmtId="1" fontId="33" fillId="0" borderId="8" xfId="0" applyNumberFormat="1" applyFont="1" applyBorder="1" applyAlignment="1">
      <alignment horizontal="center" vertical="center"/>
    </xf>
    <xf numFmtId="0" fontId="27" fillId="0" borderId="8" xfId="0" applyFont="1" applyBorder="1">
      <alignment vertical="center"/>
    </xf>
    <xf numFmtId="0" fontId="0" fillId="0" borderId="8" xfId="0" applyBorder="1">
      <alignment vertical="center"/>
    </xf>
    <xf numFmtId="0" fontId="34" fillId="0" borderId="8" xfId="0" applyFont="1" applyBorder="1">
      <alignment vertical="center"/>
    </xf>
    <xf numFmtId="0" fontId="0" fillId="0" borderId="23" xfId="0" applyBorder="1">
      <alignment vertical="center"/>
    </xf>
    <xf numFmtId="0" fontId="24" fillId="0" borderId="8" xfId="0" applyFont="1" applyBorder="1" applyAlignment="1">
      <alignment horizontal="center"/>
    </xf>
    <xf numFmtId="0" fontId="24" fillId="0" borderId="8" xfId="0" applyFont="1" applyBorder="1" applyAlignment="1"/>
    <xf numFmtId="177" fontId="24" fillId="0" borderId="8" xfId="0" applyNumberFormat="1" applyFont="1" applyBorder="1" applyAlignment="1">
      <alignment vertical="center" shrinkToFit="1"/>
    </xf>
    <xf numFmtId="177" fontId="24" fillId="0" borderId="8" xfId="0" applyNumberFormat="1" applyFont="1" applyBorder="1">
      <alignment vertical="center"/>
    </xf>
    <xf numFmtId="0" fontId="35" fillId="0" borderId="8" xfId="0" applyFont="1" applyBorder="1" applyAlignment="1">
      <alignment horizontal="center" vertical="center"/>
    </xf>
    <xf numFmtId="180" fontId="24" fillId="0" borderId="8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8" xfId="5" applyFont="1" applyBorder="1" applyAlignment="1">
      <alignment horizontal="center" vertical="center" shrinkToFit="1"/>
    </xf>
    <xf numFmtId="0" fontId="23" fillId="0" borderId="23" xfId="5" applyFont="1" applyBorder="1" applyAlignment="1">
      <alignment horizontal="center" vertical="center"/>
    </xf>
    <xf numFmtId="0" fontId="24" fillId="0" borderId="8" xfId="5" applyFont="1" applyBorder="1" applyAlignment="1">
      <alignment horizontal="center" vertical="center" shrinkToFit="1"/>
    </xf>
    <xf numFmtId="176" fontId="14" fillId="0" borderId="25" xfId="0" applyNumberFormat="1" applyFont="1" applyBorder="1" applyAlignment="1">
      <alignment horizontal="center" vertical="center" wrapText="1"/>
    </xf>
    <xf numFmtId="176" fontId="11" fillId="0" borderId="8" xfId="5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1" fillId="0" borderId="16" xfId="5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78" fontId="14" fillId="0" borderId="28" xfId="0" applyNumberFormat="1" applyFont="1" applyBorder="1" applyAlignment="1">
      <alignment horizontal="center" vertical="center" shrinkToFit="1"/>
    </xf>
    <xf numFmtId="1" fontId="22" fillId="0" borderId="8" xfId="0" applyNumberFormat="1" applyFont="1" applyBorder="1" applyAlignment="1">
      <alignment horizontal="center" vertical="center"/>
    </xf>
    <xf numFmtId="1" fontId="22" fillId="0" borderId="8" xfId="0" applyNumberFormat="1" applyFont="1" applyBorder="1" applyAlignment="1">
      <alignment horizontal="center" vertical="center" shrinkToFit="1"/>
    </xf>
    <xf numFmtId="0" fontId="37" fillId="0" borderId="8" xfId="4" applyFont="1" applyBorder="1" applyAlignment="1">
      <alignment horizontal="center" vertical="center" shrinkToFit="1"/>
    </xf>
    <xf numFmtId="0" fontId="37" fillId="0" borderId="8" xfId="4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 shrinkToFit="1"/>
    </xf>
    <xf numFmtId="0" fontId="0" fillId="0" borderId="31" xfId="0" applyBorder="1">
      <alignment vertical="center"/>
    </xf>
    <xf numFmtId="0" fontId="37" fillId="0" borderId="8" xfId="0" applyFont="1" applyBorder="1" applyAlignment="1">
      <alignment horizontal="center" vertical="center"/>
    </xf>
    <xf numFmtId="0" fontId="37" fillId="0" borderId="8" xfId="1" applyFont="1" applyBorder="1" applyAlignment="1">
      <alignment horizontal="center" vertical="center"/>
    </xf>
    <xf numFmtId="0" fontId="37" fillId="0" borderId="8" xfId="1" applyFont="1" applyBorder="1" applyAlignment="1">
      <alignment horizontal="center" vertical="center" shrinkToFit="1"/>
    </xf>
    <xf numFmtId="0" fontId="37" fillId="0" borderId="8" xfId="0" applyFont="1" applyFill="1" applyBorder="1" applyAlignment="1">
      <alignment horizontal="center" vertical="center" shrinkToFit="1"/>
    </xf>
    <xf numFmtId="0" fontId="37" fillId="0" borderId="8" xfId="0" applyFont="1" applyFill="1" applyBorder="1" applyAlignment="1">
      <alignment horizontal="center" vertical="center"/>
    </xf>
    <xf numFmtId="1" fontId="37" fillId="0" borderId="8" xfId="0" applyNumberFormat="1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 shrinkToFit="1"/>
    </xf>
    <xf numFmtId="0" fontId="24" fillId="0" borderId="8" xfId="0" applyFont="1" applyFill="1" applyBorder="1" applyAlignment="1">
      <alignment horizontal="center" vertical="center"/>
    </xf>
    <xf numFmtId="1" fontId="24" fillId="0" borderId="8" xfId="0" applyNumberFormat="1" applyFont="1" applyFill="1" applyBorder="1" applyAlignment="1">
      <alignment horizontal="center" vertical="center"/>
    </xf>
    <xf numFmtId="0" fontId="24" fillId="0" borderId="8" xfId="1" applyFont="1" applyFill="1" applyBorder="1" applyAlignment="1">
      <alignment horizontal="center" vertical="center" shrinkToFit="1"/>
    </xf>
    <xf numFmtId="0" fontId="24" fillId="0" borderId="8" xfId="1" applyFont="1" applyFill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15" fillId="0" borderId="26" xfId="5" applyNumberFormat="1" applyFont="1" applyBorder="1" applyAlignment="1">
      <alignment horizontal="center" vertical="center" wrapText="1"/>
    </xf>
    <xf numFmtId="176" fontId="15" fillId="0" borderId="27" xfId="5" applyNumberFormat="1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 wrapText="1"/>
    </xf>
    <xf numFmtId="0" fontId="22" fillId="0" borderId="8" xfId="0" applyFont="1" applyBorder="1">
      <alignment vertical="center"/>
    </xf>
    <xf numFmtId="0" fontId="23" fillId="0" borderId="8" xfId="0" applyFont="1" applyBorder="1">
      <alignment vertical="center"/>
    </xf>
    <xf numFmtId="0" fontId="24" fillId="0" borderId="8" xfId="6" applyFont="1" applyBorder="1">
      <alignment vertical="center"/>
    </xf>
    <xf numFmtId="0" fontId="23" fillId="0" borderId="8" xfId="0" applyFont="1" applyBorder="1" applyAlignment="1">
      <alignment horizontal="left" vertical="center"/>
    </xf>
    <xf numFmtId="0" fontId="22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textRotation="255" shrinkToFit="1"/>
    </xf>
    <xf numFmtId="11" fontId="24" fillId="0" borderId="8" xfId="5" applyNumberFormat="1" applyFont="1" applyBorder="1" applyAlignment="1">
      <alignment horizontal="center" vertical="center" textRotation="255" shrinkToFit="1"/>
    </xf>
    <xf numFmtId="0" fontId="22" fillId="0" borderId="8" xfId="0" applyFont="1" applyBorder="1" applyAlignment="1">
      <alignment horizontal="center" vertical="center" textRotation="255"/>
    </xf>
    <xf numFmtId="0" fontId="26" fillId="0" borderId="8" xfId="0" applyFont="1" applyBorder="1" applyAlignment="1">
      <alignment horizontal="center" vertical="center" textRotation="255" shrinkToFit="1"/>
    </xf>
    <xf numFmtId="0" fontId="24" fillId="0" borderId="8" xfId="6" applyFont="1" applyBorder="1" applyAlignment="1">
      <alignment horizontal="center" vertical="center" textRotation="255" shrinkToFit="1"/>
    </xf>
    <xf numFmtId="0" fontId="23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1" fontId="23" fillId="0" borderId="8" xfId="0" applyNumberFormat="1" applyFont="1" applyBorder="1" applyAlignment="1">
      <alignment horizontal="center" vertical="center" textRotation="255" shrinkToFit="1"/>
    </xf>
    <xf numFmtId="0" fontId="26" fillId="0" borderId="12" xfId="0" applyFont="1" applyBorder="1" applyAlignment="1">
      <alignment horizontal="center" vertical="center" textRotation="255" shrinkToFit="1"/>
    </xf>
    <xf numFmtId="0" fontId="26" fillId="0" borderId="29" xfId="0" applyFont="1" applyBorder="1" applyAlignment="1">
      <alignment horizontal="center" vertical="center" textRotation="255" shrinkToFit="1"/>
    </xf>
    <xf numFmtId="0" fontId="26" fillId="0" borderId="6" xfId="0" applyFont="1" applyBorder="1" applyAlignment="1">
      <alignment horizontal="center" vertical="center" textRotation="255" shrinkToFit="1"/>
    </xf>
    <xf numFmtId="0" fontId="20" fillId="0" borderId="0" xfId="0" applyFont="1" applyAlignment="1">
      <alignment horizontal="center" vertical="center"/>
    </xf>
    <xf numFmtId="0" fontId="21" fillId="0" borderId="22" xfId="0" applyFont="1" applyBorder="1" applyAlignment="1">
      <alignment horizontal="left" vertical="center"/>
    </xf>
    <xf numFmtId="0" fontId="24" fillId="0" borderId="12" xfId="0" applyFont="1" applyBorder="1" applyAlignment="1">
      <alignment horizontal="center" vertical="center" textRotation="255" shrinkToFit="1"/>
    </xf>
    <xf numFmtId="0" fontId="24" fillId="0" borderId="8" xfId="0" applyFont="1" applyBorder="1" applyAlignment="1">
      <alignment horizontal="center" vertical="center" textRotation="255" shrinkToFit="1"/>
    </xf>
    <xf numFmtId="0" fontId="35" fillId="0" borderId="8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textRotation="255" shrinkToFit="1"/>
    </xf>
    <xf numFmtId="0" fontId="26" fillId="4" borderId="8" xfId="0" applyFont="1" applyFill="1" applyBorder="1" applyAlignment="1">
      <alignment horizontal="center" vertical="center" textRotation="255" shrinkToFit="1"/>
    </xf>
    <xf numFmtId="0" fontId="23" fillId="0" borderId="8" xfId="0" applyFont="1" applyBorder="1" applyAlignment="1">
      <alignment horizontal="center" vertical="center" textRotation="255"/>
    </xf>
    <xf numFmtId="0" fontId="26" fillId="4" borderId="8" xfId="1" applyFont="1" applyFill="1" applyBorder="1" applyAlignment="1">
      <alignment horizontal="center" vertical="center" textRotation="255" shrinkToFit="1"/>
    </xf>
    <xf numFmtId="0" fontId="23" fillId="0" borderId="8" xfId="1" applyFont="1" applyBorder="1" applyAlignment="1">
      <alignment horizontal="center" vertical="center" textRotation="255" shrinkToFit="1"/>
    </xf>
    <xf numFmtId="0" fontId="23" fillId="0" borderId="12" xfId="0" applyFont="1" applyBorder="1" applyAlignment="1">
      <alignment horizontal="center" vertical="center" textRotation="255" shrinkToFit="1"/>
    </xf>
    <xf numFmtId="0" fontId="21" fillId="0" borderId="22" xfId="0" applyFont="1" applyBorder="1">
      <alignment vertical="center"/>
    </xf>
    <xf numFmtId="0" fontId="24" fillId="0" borderId="8" xfId="1" applyFont="1" applyBorder="1" applyAlignment="1">
      <alignment horizontal="center" vertical="center" textRotation="255" shrinkToFit="1"/>
    </xf>
    <xf numFmtId="0" fontId="23" fillId="4" borderId="8" xfId="0" applyFont="1" applyFill="1" applyBorder="1" applyAlignment="1">
      <alignment horizontal="center" vertical="center" textRotation="255" shrinkToFit="1"/>
    </xf>
    <xf numFmtId="11" fontId="23" fillId="0" borderId="8" xfId="5" applyNumberFormat="1" applyFont="1" applyBorder="1" applyAlignment="1">
      <alignment horizontal="center" vertical="center" textRotation="255" shrinkToFit="1"/>
    </xf>
  </cellXfs>
  <cellStyles count="9">
    <cellStyle name="一般" xfId="0" builtinId="0"/>
    <cellStyle name="一般 2" xfId="1"/>
    <cellStyle name="一般 3" xfId="2"/>
    <cellStyle name="一般 4" xfId="3"/>
    <cellStyle name="一般 5" xfId="4"/>
    <cellStyle name="一般 6" xfId="5"/>
    <cellStyle name="一般 7" xfId="6"/>
    <cellStyle name="一般 8" xfId="7"/>
    <cellStyle name="一般 9" xf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2CD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7"/>
  <sheetViews>
    <sheetView zoomScale="10" zoomScaleNormal="10" workbookViewId="0">
      <selection activeCell="F19" sqref="F19"/>
    </sheetView>
  </sheetViews>
  <sheetFormatPr defaultColWidth="8.296875" defaultRowHeight="138.6"/>
  <cols>
    <col min="1" max="1" width="15.09765625" style="4" customWidth="1"/>
    <col min="2" max="2" width="62.09765625" style="5" customWidth="1"/>
    <col min="3" max="3" width="37.09765625" style="5" customWidth="1"/>
    <col min="4" max="4" width="127.3984375" style="6" customWidth="1"/>
    <col min="5" max="5" width="181.296875" style="6" customWidth="1"/>
    <col min="6" max="6" width="161" style="6" customWidth="1"/>
    <col min="7" max="7" width="130.3984375" style="6" customWidth="1"/>
    <col min="8" max="8" width="94.09765625" style="6" hidden="1" customWidth="1"/>
    <col min="9" max="9" width="155.59765625" style="6" customWidth="1"/>
    <col min="10" max="10" width="69.09765625" style="7" customWidth="1"/>
    <col min="11" max="11" width="35.3984375" style="8" customWidth="1"/>
    <col min="12" max="12" width="34.09765625" style="8" customWidth="1"/>
    <col min="13" max="13" width="31.296875" style="8" customWidth="1"/>
    <col min="14" max="14" width="36.19921875" style="8" customWidth="1"/>
    <col min="15" max="15" width="34.19921875" style="8" customWidth="1"/>
    <col min="16" max="16" width="31.59765625" style="8" customWidth="1"/>
    <col min="17" max="17" width="59.59765625" style="9" customWidth="1"/>
    <col min="18" max="18" width="23.59765625" style="4" customWidth="1"/>
    <col min="19" max="256" width="8.296875" style="4"/>
    <col min="257" max="257" width="15.09765625" style="4" customWidth="1"/>
    <col min="258" max="258" width="62.09765625" style="4" customWidth="1"/>
    <col min="259" max="259" width="37.09765625" style="4" customWidth="1"/>
    <col min="260" max="260" width="127.3984375" style="4" customWidth="1"/>
    <col min="261" max="261" width="181.296875" style="4" customWidth="1"/>
    <col min="262" max="262" width="161" style="4" customWidth="1"/>
    <col min="263" max="263" width="130.3984375" style="4" customWidth="1"/>
    <col min="264" max="264" width="8.296875" style="4" hidden="1"/>
    <col min="265" max="265" width="155.59765625" style="4" customWidth="1"/>
    <col min="266" max="266" width="42.296875" style="4" customWidth="1"/>
    <col min="267" max="267" width="35.3984375" style="4" customWidth="1"/>
    <col min="268" max="268" width="34.09765625" style="4" customWidth="1"/>
    <col min="269" max="269" width="31.296875" style="4" customWidth="1"/>
    <col min="270" max="270" width="36.19921875" style="4" customWidth="1"/>
    <col min="271" max="271" width="34.19921875" style="4" customWidth="1"/>
    <col min="272" max="272" width="31.59765625" style="4" customWidth="1"/>
    <col min="273" max="273" width="59.59765625" style="4" customWidth="1"/>
    <col min="274" max="274" width="23.59765625" style="4" customWidth="1"/>
    <col min="275" max="512" width="8.296875" style="4"/>
    <col min="513" max="513" width="15.09765625" style="4" customWidth="1"/>
    <col min="514" max="514" width="62.09765625" style="4" customWidth="1"/>
    <col min="515" max="515" width="37.09765625" style="4" customWidth="1"/>
    <col min="516" max="516" width="127.3984375" style="4" customWidth="1"/>
    <col min="517" max="517" width="181.296875" style="4" customWidth="1"/>
    <col min="518" max="518" width="161" style="4" customWidth="1"/>
    <col min="519" max="519" width="130.3984375" style="4" customWidth="1"/>
    <col min="520" max="520" width="8.296875" style="4" hidden="1"/>
    <col min="521" max="521" width="155.59765625" style="4" customWidth="1"/>
    <col min="522" max="522" width="42.296875" style="4" customWidth="1"/>
    <col min="523" max="523" width="35.3984375" style="4" customWidth="1"/>
    <col min="524" max="524" width="34.09765625" style="4" customWidth="1"/>
    <col min="525" max="525" width="31.296875" style="4" customWidth="1"/>
    <col min="526" max="526" width="36.19921875" style="4" customWidth="1"/>
    <col min="527" max="527" width="34.19921875" style="4" customWidth="1"/>
    <col min="528" max="528" width="31.59765625" style="4" customWidth="1"/>
    <col min="529" max="529" width="59.59765625" style="4" customWidth="1"/>
    <col min="530" max="530" width="23.59765625" style="4" customWidth="1"/>
    <col min="531" max="768" width="8.296875" style="4"/>
    <col min="769" max="769" width="15.09765625" style="4" customWidth="1"/>
    <col min="770" max="770" width="62.09765625" style="4" customWidth="1"/>
    <col min="771" max="771" width="37.09765625" style="4" customWidth="1"/>
    <col min="772" max="772" width="127.3984375" style="4" customWidth="1"/>
    <col min="773" max="773" width="181.296875" style="4" customWidth="1"/>
    <col min="774" max="774" width="161" style="4" customWidth="1"/>
    <col min="775" max="775" width="130.3984375" style="4" customWidth="1"/>
    <col min="776" max="776" width="8.296875" style="4" hidden="1"/>
    <col min="777" max="777" width="155.59765625" style="4" customWidth="1"/>
    <col min="778" max="778" width="42.296875" style="4" customWidth="1"/>
    <col min="779" max="779" width="35.3984375" style="4" customWidth="1"/>
    <col min="780" max="780" width="34.09765625" style="4" customWidth="1"/>
    <col min="781" max="781" width="31.296875" style="4" customWidth="1"/>
    <col min="782" max="782" width="36.19921875" style="4" customWidth="1"/>
    <col min="783" max="783" width="34.19921875" style="4" customWidth="1"/>
    <col min="784" max="784" width="31.59765625" style="4" customWidth="1"/>
    <col min="785" max="785" width="59.59765625" style="4" customWidth="1"/>
    <col min="786" max="786" width="23.59765625" style="4" customWidth="1"/>
    <col min="787" max="1024" width="8.296875" style="4"/>
  </cols>
  <sheetData>
    <row r="1" spans="1:18" ht="73.5" customHeight="1">
      <c r="B1" s="180" t="s">
        <v>192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</row>
    <row r="2" spans="1:18" ht="203.4" customHeight="1"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</row>
    <row r="3" spans="1:18" ht="221.25" customHeight="1">
      <c r="A3" s="10"/>
      <c r="B3" s="11" t="s">
        <v>0</v>
      </c>
      <c r="C3" s="12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H3" s="13" t="s">
        <v>5</v>
      </c>
      <c r="I3" s="13" t="s">
        <v>6</v>
      </c>
      <c r="J3" s="14" t="s">
        <v>7</v>
      </c>
      <c r="K3" s="15" t="s">
        <v>8</v>
      </c>
      <c r="L3" s="16" t="s">
        <v>9</v>
      </c>
      <c r="M3" s="17" t="s">
        <v>10</v>
      </c>
      <c r="N3" s="17" t="s">
        <v>11</v>
      </c>
      <c r="O3" s="18" t="s">
        <v>12</v>
      </c>
      <c r="P3" s="17" t="s">
        <v>13</v>
      </c>
      <c r="Q3" s="19" t="s">
        <v>14</v>
      </c>
      <c r="R3" s="20"/>
    </row>
    <row r="4" spans="1:18" ht="230.1" customHeight="1">
      <c r="A4" s="10"/>
      <c r="B4" s="21">
        <v>45325</v>
      </c>
      <c r="C4" s="22" t="s">
        <v>15</v>
      </c>
      <c r="D4" s="23" t="s">
        <v>16</v>
      </c>
      <c r="E4" s="24" t="s">
        <v>16</v>
      </c>
      <c r="F4" s="25" t="s">
        <v>16</v>
      </c>
      <c r="G4" s="25" t="s">
        <v>16</v>
      </c>
      <c r="H4" s="25"/>
      <c r="I4" s="25" t="s">
        <v>16</v>
      </c>
      <c r="J4" s="26" t="s">
        <v>16</v>
      </c>
      <c r="K4" s="27" t="s">
        <v>16</v>
      </c>
      <c r="L4" s="28" t="s">
        <v>16</v>
      </c>
      <c r="M4" s="28" t="s">
        <v>16</v>
      </c>
      <c r="N4" s="28" t="s">
        <v>16</v>
      </c>
      <c r="O4" s="28" t="s">
        <v>16</v>
      </c>
      <c r="P4" s="29" t="s">
        <v>16</v>
      </c>
      <c r="Q4" s="30" t="s">
        <v>16</v>
      </c>
      <c r="R4" s="20"/>
    </row>
    <row r="5" spans="1:18" ht="230.1" customHeight="1">
      <c r="A5" s="10"/>
      <c r="B5" s="21">
        <v>45326</v>
      </c>
      <c r="C5" s="31" t="s">
        <v>17</v>
      </c>
      <c r="D5" s="32" t="s">
        <v>16</v>
      </c>
      <c r="E5" s="33" t="s">
        <v>16</v>
      </c>
      <c r="F5" s="34" t="s">
        <v>16</v>
      </c>
      <c r="G5" s="34" t="s">
        <v>16</v>
      </c>
      <c r="H5" s="34"/>
      <c r="I5" s="34" t="s">
        <v>16</v>
      </c>
      <c r="J5" s="35" t="s">
        <v>16</v>
      </c>
      <c r="K5" s="36" t="s">
        <v>16</v>
      </c>
      <c r="L5" s="37" t="s">
        <v>16</v>
      </c>
      <c r="M5" s="37" t="s">
        <v>16</v>
      </c>
      <c r="N5" s="37" t="s">
        <v>16</v>
      </c>
      <c r="O5" s="37" t="s">
        <v>16</v>
      </c>
      <c r="P5" s="38" t="s">
        <v>16</v>
      </c>
      <c r="Q5" s="39" t="s">
        <v>16</v>
      </c>
      <c r="R5" s="20"/>
    </row>
    <row r="6" spans="1:18" ht="230.1" customHeight="1">
      <c r="A6" s="10"/>
      <c r="B6" s="21">
        <v>45327</v>
      </c>
      <c r="C6" s="31" t="s">
        <v>18</v>
      </c>
      <c r="D6" s="32" t="s">
        <v>16</v>
      </c>
      <c r="E6" s="33" t="s">
        <v>16</v>
      </c>
      <c r="F6" s="34" t="s">
        <v>16</v>
      </c>
      <c r="G6" s="34" t="s">
        <v>16</v>
      </c>
      <c r="H6" s="34"/>
      <c r="I6" s="34" t="s">
        <v>16</v>
      </c>
      <c r="J6" s="35" t="s">
        <v>16</v>
      </c>
      <c r="K6" s="36" t="s">
        <v>16</v>
      </c>
      <c r="L6" s="37" t="s">
        <v>16</v>
      </c>
      <c r="M6" s="37" t="s">
        <v>16</v>
      </c>
      <c r="N6" s="37" t="s">
        <v>16</v>
      </c>
      <c r="O6" s="37" t="s">
        <v>16</v>
      </c>
      <c r="P6" s="38" t="s">
        <v>16</v>
      </c>
      <c r="Q6" s="39" t="s">
        <v>16</v>
      </c>
      <c r="R6" s="20"/>
    </row>
    <row r="7" spans="1:18" ht="230.1" customHeight="1">
      <c r="A7" s="10"/>
      <c r="B7" s="21">
        <v>45328</v>
      </c>
      <c r="C7" s="31" t="s">
        <v>19</v>
      </c>
      <c r="D7" s="32" t="s">
        <v>16</v>
      </c>
      <c r="E7" s="33" t="s">
        <v>16</v>
      </c>
      <c r="F7" s="34" t="s">
        <v>16</v>
      </c>
      <c r="G7" s="34" t="s">
        <v>16</v>
      </c>
      <c r="H7" s="34"/>
      <c r="I7" s="34" t="s">
        <v>16</v>
      </c>
      <c r="J7" s="35" t="s">
        <v>16</v>
      </c>
      <c r="K7" s="36" t="s">
        <v>16</v>
      </c>
      <c r="L7" s="37" t="s">
        <v>16</v>
      </c>
      <c r="M7" s="37" t="s">
        <v>16</v>
      </c>
      <c r="N7" s="37" t="s">
        <v>16</v>
      </c>
      <c r="O7" s="37" t="s">
        <v>16</v>
      </c>
      <c r="P7" s="38" t="s">
        <v>16</v>
      </c>
      <c r="Q7" s="39" t="s">
        <v>16</v>
      </c>
      <c r="R7" s="20"/>
    </row>
    <row r="8" spans="1:18" ht="230.1" customHeight="1" thickBot="1">
      <c r="A8" s="10"/>
      <c r="B8" s="40">
        <v>45329</v>
      </c>
      <c r="C8" s="41" t="s">
        <v>20</v>
      </c>
      <c r="D8" s="42" t="s">
        <v>16</v>
      </c>
      <c r="E8" s="43" t="s">
        <v>16</v>
      </c>
      <c r="F8" s="44" t="s">
        <v>16</v>
      </c>
      <c r="G8" s="44" t="s">
        <v>16</v>
      </c>
      <c r="H8" s="44"/>
      <c r="I8" s="44" t="s">
        <v>16</v>
      </c>
      <c r="J8" s="45" t="s">
        <v>16</v>
      </c>
      <c r="K8" s="46" t="s">
        <v>16</v>
      </c>
      <c r="L8" s="47" t="s">
        <v>16</v>
      </c>
      <c r="M8" s="47" t="s">
        <v>16</v>
      </c>
      <c r="N8" s="47" t="s">
        <v>16</v>
      </c>
      <c r="O8" s="47" t="s">
        <v>16</v>
      </c>
      <c r="P8" s="48" t="s">
        <v>16</v>
      </c>
      <c r="Q8" s="49" t="s">
        <v>16</v>
      </c>
      <c r="R8" s="20"/>
    </row>
    <row r="9" spans="1:18" ht="230.1" customHeight="1">
      <c r="A9" s="10"/>
      <c r="B9" s="50">
        <v>45332</v>
      </c>
      <c r="C9" s="51" t="s">
        <v>15</v>
      </c>
      <c r="D9" s="52" t="s">
        <v>16</v>
      </c>
      <c r="E9" s="53" t="s">
        <v>16</v>
      </c>
      <c r="F9" s="54" t="s">
        <v>16</v>
      </c>
      <c r="G9" s="54" t="s">
        <v>16</v>
      </c>
      <c r="H9" s="54"/>
      <c r="I9" s="54" t="s">
        <v>16</v>
      </c>
      <c r="J9" s="55" t="s">
        <v>16</v>
      </c>
      <c r="K9" s="56" t="s">
        <v>16</v>
      </c>
      <c r="L9" s="56" t="s">
        <v>16</v>
      </c>
      <c r="M9" s="56" t="s">
        <v>16</v>
      </c>
      <c r="N9" s="56" t="s">
        <v>16</v>
      </c>
      <c r="O9" s="56" t="s">
        <v>16</v>
      </c>
      <c r="P9" s="57" t="s">
        <v>16</v>
      </c>
      <c r="Q9" s="58" t="s">
        <v>16</v>
      </c>
      <c r="R9" s="20"/>
    </row>
    <row r="10" spans="1:18" ht="230.1" customHeight="1">
      <c r="A10" s="10"/>
      <c r="B10" s="59">
        <v>45333</v>
      </c>
      <c r="C10" s="31" t="s">
        <v>17</v>
      </c>
      <c r="D10" s="60" t="s">
        <v>21</v>
      </c>
      <c r="E10" s="33" t="s">
        <v>22</v>
      </c>
      <c r="F10" s="34" t="s">
        <v>23</v>
      </c>
      <c r="G10" s="61" t="s">
        <v>193</v>
      </c>
      <c r="H10" s="34"/>
      <c r="I10" s="61" t="s">
        <v>25</v>
      </c>
      <c r="J10" s="62" t="s">
        <v>7</v>
      </c>
      <c r="K10" s="37">
        <v>5</v>
      </c>
      <c r="L10" s="37">
        <v>2.5</v>
      </c>
      <c r="M10" s="37">
        <v>1.6</v>
      </c>
      <c r="N10" s="37">
        <v>1</v>
      </c>
      <c r="O10" s="37">
        <v>3</v>
      </c>
      <c r="P10" s="38">
        <v>0</v>
      </c>
      <c r="Q10" s="39">
        <f t="shared" ref="Q10:Q22" si="0">K10*70+L10*75+M10*25+N10*60+O10*45+P10*120</f>
        <v>772.5</v>
      </c>
      <c r="R10" s="20"/>
    </row>
    <row r="11" spans="1:18" ht="230.1" customHeight="1">
      <c r="A11" s="10"/>
      <c r="B11" s="59">
        <v>45334</v>
      </c>
      <c r="C11" s="31" t="s">
        <v>18</v>
      </c>
      <c r="D11" s="32" t="s">
        <v>26</v>
      </c>
      <c r="E11" s="33" t="s">
        <v>27</v>
      </c>
      <c r="F11" s="32" t="s">
        <v>197</v>
      </c>
      <c r="G11" s="34" t="s">
        <v>16</v>
      </c>
      <c r="H11" s="34"/>
      <c r="I11" s="34" t="s">
        <v>28</v>
      </c>
      <c r="J11" s="63" t="s">
        <v>16</v>
      </c>
      <c r="K11" s="37">
        <v>4.7</v>
      </c>
      <c r="L11" s="37">
        <v>2.5</v>
      </c>
      <c r="M11" s="37">
        <v>1.1000000000000001</v>
      </c>
      <c r="N11" s="37">
        <v>0</v>
      </c>
      <c r="O11" s="37">
        <v>3</v>
      </c>
      <c r="P11" s="38">
        <v>0</v>
      </c>
      <c r="Q11" s="39">
        <f t="shared" si="0"/>
        <v>679</v>
      </c>
      <c r="R11" s="20"/>
    </row>
    <row r="12" spans="1:18" ht="230.1" customHeight="1">
      <c r="A12" s="10"/>
      <c r="B12" s="59">
        <v>45335</v>
      </c>
      <c r="C12" s="31" t="s">
        <v>19</v>
      </c>
      <c r="D12" s="60" t="s">
        <v>29</v>
      </c>
      <c r="E12" s="60" t="s">
        <v>30</v>
      </c>
      <c r="F12" s="60" t="s">
        <v>31</v>
      </c>
      <c r="G12" s="61" t="s">
        <v>24</v>
      </c>
      <c r="H12" s="60"/>
      <c r="I12" s="64" t="s">
        <v>32</v>
      </c>
      <c r="J12" s="62" t="s">
        <v>7</v>
      </c>
      <c r="K12" s="65">
        <v>5</v>
      </c>
      <c r="L12" s="65">
        <v>2.5</v>
      </c>
      <c r="M12" s="65">
        <v>1.6</v>
      </c>
      <c r="N12" s="65">
        <v>1</v>
      </c>
      <c r="O12" s="65">
        <v>3</v>
      </c>
      <c r="P12" s="66">
        <v>0</v>
      </c>
      <c r="Q12" s="39">
        <f t="shared" si="0"/>
        <v>772.5</v>
      </c>
      <c r="R12" s="20"/>
    </row>
    <row r="13" spans="1:18" ht="230.1" customHeight="1" thickBot="1">
      <c r="A13" s="10"/>
      <c r="B13" s="67">
        <v>45336</v>
      </c>
      <c r="C13" s="68" t="s">
        <v>20</v>
      </c>
      <c r="D13" s="69" t="s">
        <v>21</v>
      </c>
      <c r="E13" s="70" t="s">
        <v>33</v>
      </c>
      <c r="F13" s="69" t="s">
        <v>34</v>
      </c>
      <c r="G13" s="71" t="s">
        <v>24</v>
      </c>
      <c r="H13" s="69"/>
      <c r="I13" s="71" t="s">
        <v>35</v>
      </c>
      <c r="J13" s="72"/>
      <c r="K13" s="73">
        <v>5</v>
      </c>
      <c r="L13" s="73">
        <v>2.5</v>
      </c>
      <c r="M13" s="73">
        <v>1.5</v>
      </c>
      <c r="N13" s="73">
        <v>0</v>
      </c>
      <c r="O13" s="73">
        <v>3</v>
      </c>
      <c r="P13" s="74">
        <v>0</v>
      </c>
      <c r="Q13" s="75">
        <f t="shared" si="0"/>
        <v>710</v>
      </c>
      <c r="R13" s="20"/>
    </row>
    <row r="14" spans="1:18" ht="230.1" customHeight="1">
      <c r="A14" s="10"/>
      <c r="B14" s="50">
        <v>45339</v>
      </c>
      <c r="C14" s="51" t="s">
        <v>15</v>
      </c>
      <c r="D14" s="52" t="s">
        <v>36</v>
      </c>
      <c r="E14" s="52" t="s">
        <v>37</v>
      </c>
      <c r="F14" s="52" t="s">
        <v>209</v>
      </c>
      <c r="G14" s="54" t="s">
        <v>24</v>
      </c>
      <c r="H14" s="52"/>
      <c r="I14" s="158" t="s">
        <v>38</v>
      </c>
      <c r="J14" s="159"/>
      <c r="K14" s="56">
        <v>5</v>
      </c>
      <c r="L14" s="56">
        <v>2.5</v>
      </c>
      <c r="M14" s="56">
        <v>1.2</v>
      </c>
      <c r="N14" s="56">
        <v>0</v>
      </c>
      <c r="O14" s="56">
        <v>3</v>
      </c>
      <c r="P14" s="81">
        <v>0</v>
      </c>
      <c r="Q14" s="58">
        <f t="shared" si="0"/>
        <v>702.5</v>
      </c>
      <c r="R14" s="20"/>
    </row>
    <row r="15" spans="1:18" ht="230.1" customHeight="1">
      <c r="A15" s="10"/>
      <c r="B15" s="59">
        <v>45340</v>
      </c>
      <c r="C15" s="31" t="s">
        <v>17</v>
      </c>
      <c r="D15" s="60" t="s">
        <v>21</v>
      </c>
      <c r="E15" s="32" t="s">
        <v>39</v>
      </c>
      <c r="F15" s="32" t="s">
        <v>40</v>
      </c>
      <c r="G15" s="61" t="s">
        <v>24</v>
      </c>
      <c r="H15" s="32"/>
      <c r="I15" s="61" t="s">
        <v>41</v>
      </c>
      <c r="J15" s="157" t="s">
        <v>7</v>
      </c>
      <c r="K15" s="37">
        <v>5.5</v>
      </c>
      <c r="L15" s="37">
        <v>2.5</v>
      </c>
      <c r="M15" s="37">
        <v>1.6</v>
      </c>
      <c r="N15" s="37">
        <v>1</v>
      </c>
      <c r="O15" s="37">
        <v>3</v>
      </c>
      <c r="P15" s="76">
        <v>0</v>
      </c>
      <c r="Q15" s="39">
        <f t="shared" si="0"/>
        <v>807.5</v>
      </c>
      <c r="R15" s="20"/>
    </row>
    <row r="16" spans="1:18" s="79" customFormat="1" ht="230.1" customHeight="1">
      <c r="A16" s="77"/>
      <c r="B16" s="59">
        <v>45341</v>
      </c>
      <c r="C16" s="31" t="s">
        <v>18</v>
      </c>
      <c r="D16" s="60" t="s">
        <v>42</v>
      </c>
      <c r="E16" s="32" t="s">
        <v>43</v>
      </c>
      <c r="F16" s="32" t="s">
        <v>44</v>
      </c>
      <c r="G16" s="61" t="s">
        <v>45</v>
      </c>
      <c r="H16" s="32"/>
      <c r="I16" s="61" t="s">
        <v>46</v>
      </c>
      <c r="J16" s="157"/>
      <c r="K16" s="37">
        <v>5.8</v>
      </c>
      <c r="L16" s="37">
        <v>3.5</v>
      </c>
      <c r="M16" s="37">
        <v>1.2</v>
      </c>
      <c r="N16" s="37">
        <v>0</v>
      </c>
      <c r="O16" s="37">
        <v>3</v>
      </c>
      <c r="P16" s="76">
        <v>1</v>
      </c>
      <c r="Q16" s="39">
        <f t="shared" si="0"/>
        <v>953.5</v>
      </c>
      <c r="R16" s="78"/>
    </row>
    <row r="17" spans="1:18" ht="230.1" customHeight="1">
      <c r="A17" s="10"/>
      <c r="B17" s="59">
        <v>45342</v>
      </c>
      <c r="C17" s="31" t="s">
        <v>19</v>
      </c>
      <c r="D17" s="60" t="s">
        <v>29</v>
      </c>
      <c r="E17" s="60" t="s">
        <v>47</v>
      </c>
      <c r="F17" s="60" t="s">
        <v>48</v>
      </c>
      <c r="G17" s="61" t="s">
        <v>24</v>
      </c>
      <c r="H17" s="60"/>
      <c r="I17" s="64" t="s">
        <v>198</v>
      </c>
      <c r="J17" s="157" t="s">
        <v>7</v>
      </c>
      <c r="K17" s="65">
        <v>5.5</v>
      </c>
      <c r="L17" s="65">
        <v>2.5</v>
      </c>
      <c r="M17" s="65">
        <v>1.5</v>
      </c>
      <c r="N17" s="65">
        <v>1</v>
      </c>
      <c r="O17" s="65">
        <v>3</v>
      </c>
      <c r="P17" s="66">
        <v>0.1</v>
      </c>
      <c r="Q17" s="80">
        <f t="shared" si="0"/>
        <v>817</v>
      </c>
      <c r="R17" s="20"/>
    </row>
    <row r="18" spans="1:18" ht="230.1" customHeight="1" thickBot="1">
      <c r="A18" s="10"/>
      <c r="B18" s="67">
        <v>45343</v>
      </c>
      <c r="C18" s="68" t="s">
        <v>20</v>
      </c>
      <c r="D18" s="69" t="s">
        <v>21</v>
      </c>
      <c r="E18" s="69" t="s">
        <v>49</v>
      </c>
      <c r="F18" s="69" t="s">
        <v>199</v>
      </c>
      <c r="G18" s="71" t="s">
        <v>24</v>
      </c>
      <c r="H18" s="69"/>
      <c r="I18" s="71" t="s">
        <v>194</v>
      </c>
      <c r="J18" s="160"/>
      <c r="K18" s="73">
        <v>5.2</v>
      </c>
      <c r="L18" s="73">
        <v>2.5</v>
      </c>
      <c r="M18" s="73">
        <v>1.6</v>
      </c>
      <c r="N18" s="73">
        <v>0</v>
      </c>
      <c r="O18" s="73">
        <v>3</v>
      </c>
      <c r="P18" s="74">
        <v>0</v>
      </c>
      <c r="Q18" s="75">
        <f t="shared" si="0"/>
        <v>726.5</v>
      </c>
      <c r="R18" s="20"/>
    </row>
    <row r="19" spans="1:18" ht="230.1" customHeight="1">
      <c r="A19" s="10"/>
      <c r="B19" s="50">
        <v>45346</v>
      </c>
      <c r="C19" s="51" t="s">
        <v>15</v>
      </c>
      <c r="D19" s="82" t="s">
        <v>36</v>
      </c>
      <c r="E19" s="82" t="s">
        <v>50</v>
      </c>
      <c r="F19" s="52" t="s">
        <v>200</v>
      </c>
      <c r="G19" s="158" t="s">
        <v>24</v>
      </c>
      <c r="H19" s="52"/>
      <c r="I19" s="158" t="s">
        <v>51</v>
      </c>
      <c r="J19" s="159"/>
      <c r="K19" s="56">
        <v>5</v>
      </c>
      <c r="L19" s="56">
        <v>2.5</v>
      </c>
      <c r="M19" s="56">
        <v>1.8</v>
      </c>
      <c r="N19" s="56">
        <v>0</v>
      </c>
      <c r="O19" s="56">
        <v>3</v>
      </c>
      <c r="P19" s="81">
        <v>0</v>
      </c>
      <c r="Q19" s="58">
        <f t="shared" si="0"/>
        <v>717.5</v>
      </c>
      <c r="R19" s="20"/>
    </row>
    <row r="20" spans="1:18" ht="230.1" customHeight="1">
      <c r="A20" s="10"/>
      <c r="B20" s="59">
        <v>45347</v>
      </c>
      <c r="C20" s="31" t="s">
        <v>17</v>
      </c>
      <c r="D20" s="32" t="s">
        <v>21</v>
      </c>
      <c r="E20" s="60" t="s">
        <v>52</v>
      </c>
      <c r="F20" s="60" t="s">
        <v>53</v>
      </c>
      <c r="G20" s="60" t="s">
        <v>24</v>
      </c>
      <c r="H20" s="60"/>
      <c r="I20" s="64" t="s">
        <v>54</v>
      </c>
      <c r="J20" s="62" t="s">
        <v>7</v>
      </c>
      <c r="K20" s="65">
        <v>5.3</v>
      </c>
      <c r="L20" s="65">
        <v>2.5</v>
      </c>
      <c r="M20" s="65">
        <v>1.5</v>
      </c>
      <c r="N20" s="65">
        <v>1</v>
      </c>
      <c r="O20" s="65">
        <v>3</v>
      </c>
      <c r="P20" s="66">
        <v>0</v>
      </c>
      <c r="Q20" s="39">
        <f t="shared" si="0"/>
        <v>791</v>
      </c>
      <c r="R20" s="20"/>
    </row>
    <row r="21" spans="1:18" ht="230.1" customHeight="1">
      <c r="A21" s="10"/>
      <c r="B21" s="59">
        <v>45348</v>
      </c>
      <c r="C21" s="31" t="s">
        <v>18</v>
      </c>
      <c r="D21" s="60" t="s">
        <v>42</v>
      </c>
      <c r="E21" s="60" t="s">
        <v>55</v>
      </c>
      <c r="F21" s="60" t="s">
        <v>201</v>
      </c>
      <c r="G21" s="61" t="s">
        <v>56</v>
      </c>
      <c r="H21" s="60"/>
      <c r="I21" s="64" t="s">
        <v>57</v>
      </c>
      <c r="J21" s="62"/>
      <c r="K21" s="65">
        <v>5.0999999999999996</v>
      </c>
      <c r="L21" s="65">
        <v>2.5</v>
      </c>
      <c r="M21" s="65">
        <v>1.5</v>
      </c>
      <c r="N21" s="65">
        <v>0</v>
      </c>
      <c r="O21" s="65">
        <v>4</v>
      </c>
      <c r="P21" s="66">
        <v>0</v>
      </c>
      <c r="Q21" s="39">
        <f t="shared" si="0"/>
        <v>762</v>
      </c>
      <c r="R21" s="20"/>
    </row>
    <row r="22" spans="1:18" ht="230.1" customHeight="1">
      <c r="A22" s="10"/>
      <c r="B22" s="59">
        <v>45349</v>
      </c>
      <c r="C22" s="31" t="s">
        <v>19</v>
      </c>
      <c r="D22" s="60" t="s">
        <v>29</v>
      </c>
      <c r="E22" s="60" t="s">
        <v>58</v>
      </c>
      <c r="F22" s="32" t="s">
        <v>59</v>
      </c>
      <c r="G22" s="60" t="s">
        <v>24</v>
      </c>
      <c r="H22" s="32"/>
      <c r="I22" s="61" t="s">
        <v>60</v>
      </c>
      <c r="J22" s="62" t="s">
        <v>7</v>
      </c>
      <c r="K22" s="37">
        <v>5.5</v>
      </c>
      <c r="L22" s="37">
        <v>2.5</v>
      </c>
      <c r="M22" s="37">
        <v>1.5</v>
      </c>
      <c r="N22" s="37">
        <v>1</v>
      </c>
      <c r="O22" s="37">
        <v>3</v>
      </c>
      <c r="P22" s="76">
        <v>0</v>
      </c>
      <c r="Q22" s="39">
        <f t="shared" si="0"/>
        <v>805</v>
      </c>
      <c r="R22" s="20"/>
    </row>
    <row r="23" spans="1:18" ht="230.1" customHeight="1" thickBot="1">
      <c r="A23" s="10"/>
      <c r="B23" s="161">
        <v>45350</v>
      </c>
      <c r="C23" s="156" t="s">
        <v>20</v>
      </c>
      <c r="D23" s="181" t="s">
        <v>61</v>
      </c>
      <c r="E23" s="181"/>
      <c r="F23" s="181"/>
      <c r="G23" s="181"/>
      <c r="H23" s="181"/>
      <c r="I23" s="181"/>
      <c r="J23" s="181"/>
      <c r="K23" s="182"/>
      <c r="L23" s="182"/>
      <c r="M23" s="182"/>
      <c r="N23" s="182"/>
      <c r="O23" s="182"/>
      <c r="P23" s="182"/>
      <c r="Q23" s="182"/>
      <c r="R23" s="20"/>
    </row>
    <row r="24" spans="1:18" s="83" customFormat="1" ht="68.25" customHeight="1">
      <c r="B24" s="183" t="s">
        <v>62</v>
      </c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</row>
    <row r="25" spans="1:18" s="83" customFormat="1" ht="114" customHeight="1"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</row>
    <row r="26" spans="1:18">
      <c r="R26" s="20"/>
    </row>
    <row r="30" spans="1:18" s="8" customFormat="1">
      <c r="B30" s="5"/>
      <c r="C30" s="5"/>
      <c r="D30" s="6"/>
      <c r="E30" s="6"/>
      <c r="F30" s="6"/>
      <c r="G30" s="6"/>
      <c r="H30" s="6"/>
      <c r="I30" s="6"/>
      <c r="J30" s="7"/>
    </row>
    <row r="31" spans="1:18" s="8" customFormat="1">
      <c r="B31" s="5"/>
      <c r="C31" s="5"/>
      <c r="D31" s="6"/>
      <c r="E31" s="6"/>
      <c r="F31" s="6"/>
      <c r="G31" s="6"/>
      <c r="H31" s="6"/>
      <c r="I31" s="6"/>
      <c r="J31" s="7"/>
    </row>
    <row r="32" spans="1:18" s="8" customFormat="1">
      <c r="B32" s="5"/>
      <c r="C32" s="5"/>
      <c r="D32" s="6"/>
      <c r="E32" s="6"/>
      <c r="F32" s="6"/>
      <c r="G32" s="6"/>
      <c r="H32" s="6"/>
      <c r="I32" s="6"/>
      <c r="J32" s="7"/>
    </row>
    <row r="33" spans="2:10" s="8" customFormat="1">
      <c r="B33" s="5"/>
      <c r="C33" s="5"/>
      <c r="D33" s="6"/>
      <c r="E33" s="6"/>
      <c r="F33" s="6"/>
      <c r="G33" s="6"/>
      <c r="H33" s="6"/>
      <c r="I33" s="6"/>
      <c r="J33" s="7"/>
    </row>
    <row r="34" spans="2:10" s="8" customFormat="1">
      <c r="B34" s="5"/>
      <c r="C34" s="5"/>
      <c r="D34" s="6"/>
      <c r="E34" s="6"/>
      <c r="F34" s="6"/>
      <c r="G34" s="6"/>
      <c r="H34" s="6"/>
      <c r="I34" s="6"/>
      <c r="J34" s="7"/>
    </row>
    <row r="35" spans="2:10" s="8" customFormat="1">
      <c r="B35" s="5"/>
      <c r="C35" s="5"/>
      <c r="D35" s="6"/>
      <c r="E35" s="6"/>
      <c r="F35" s="6"/>
      <c r="G35" s="6"/>
      <c r="H35" s="6"/>
      <c r="I35" s="6"/>
      <c r="J35" s="7"/>
    </row>
    <row r="36" spans="2:10" s="8" customFormat="1">
      <c r="B36" s="5"/>
      <c r="C36" s="5"/>
      <c r="D36" s="6"/>
      <c r="E36" s="6"/>
      <c r="F36" s="6"/>
      <c r="G36" s="6"/>
      <c r="H36" s="6"/>
      <c r="I36" s="6"/>
      <c r="J36" s="7"/>
    </row>
    <row r="37" spans="2:10" s="8" customFormat="1">
      <c r="B37" s="5"/>
      <c r="C37" s="5"/>
      <c r="D37" s="6"/>
      <c r="E37" s="6"/>
      <c r="F37" s="6"/>
      <c r="G37" s="6"/>
      <c r="H37" s="6"/>
      <c r="I37" s="6"/>
      <c r="J37" s="7"/>
    </row>
    <row r="38" spans="2:10" s="8" customFormat="1">
      <c r="B38" s="5"/>
      <c r="C38" s="5"/>
      <c r="D38" s="6"/>
      <c r="E38" s="6"/>
      <c r="F38" s="6"/>
      <c r="G38" s="6"/>
      <c r="H38" s="6"/>
      <c r="I38" s="6"/>
      <c r="J38" s="7"/>
    </row>
    <row r="39" spans="2:10" s="8" customFormat="1">
      <c r="B39" s="5"/>
      <c r="C39" s="5"/>
      <c r="D39" s="6"/>
      <c r="E39" s="6"/>
      <c r="F39" s="6"/>
      <c r="G39" s="6"/>
      <c r="H39" s="6"/>
      <c r="I39" s="6"/>
      <c r="J39" s="7"/>
    </row>
    <row r="40" spans="2:10" s="8" customFormat="1">
      <c r="B40" s="5"/>
      <c r="C40" s="5"/>
      <c r="D40" s="6"/>
      <c r="E40" s="6"/>
      <c r="F40" s="6"/>
      <c r="G40" s="6"/>
      <c r="H40" s="6"/>
      <c r="I40" s="6"/>
      <c r="J40" s="7"/>
    </row>
    <row r="41" spans="2:10" s="8" customFormat="1">
      <c r="B41" s="5"/>
      <c r="C41" s="5"/>
      <c r="D41" s="6"/>
      <c r="E41" s="6"/>
      <c r="F41" s="6"/>
      <c r="G41" s="6"/>
      <c r="H41" s="6"/>
      <c r="I41" s="6"/>
      <c r="J41" s="7"/>
    </row>
    <row r="42" spans="2:10" s="8" customFormat="1">
      <c r="B42" s="5"/>
      <c r="C42" s="5"/>
      <c r="D42" s="6"/>
      <c r="E42" s="6"/>
      <c r="F42" s="6"/>
      <c r="G42" s="6"/>
      <c r="H42" s="6"/>
      <c r="I42" s="6"/>
      <c r="J42" s="7"/>
    </row>
    <row r="43" spans="2:10" s="8" customFormat="1">
      <c r="B43" s="5"/>
      <c r="C43" s="5"/>
      <c r="D43" s="6"/>
      <c r="E43" s="6"/>
      <c r="F43" s="6"/>
      <c r="G43" s="6"/>
      <c r="H43" s="6"/>
      <c r="I43" s="6"/>
      <c r="J43" s="7"/>
    </row>
    <row r="44" spans="2:10" s="8" customFormat="1">
      <c r="B44" s="5"/>
      <c r="C44" s="5"/>
      <c r="D44" s="6"/>
      <c r="E44" s="6"/>
      <c r="F44" s="6"/>
      <c r="G44" s="6"/>
      <c r="H44" s="6"/>
      <c r="I44" s="6"/>
      <c r="J44" s="7"/>
    </row>
    <row r="45" spans="2:10" s="8" customFormat="1">
      <c r="B45" s="5"/>
      <c r="C45" s="5"/>
      <c r="D45" s="6"/>
      <c r="E45" s="6"/>
      <c r="F45" s="6"/>
      <c r="G45" s="6"/>
      <c r="H45" s="6"/>
      <c r="I45" s="6"/>
      <c r="J45" s="7"/>
    </row>
    <row r="46" spans="2:10" s="5" customFormat="1"/>
    <row r="47" spans="2:10" s="5" customFormat="1"/>
  </sheetData>
  <mergeCells count="4">
    <mergeCell ref="B1:R2"/>
    <mergeCell ref="D23:J23"/>
    <mergeCell ref="K23:Q23"/>
    <mergeCell ref="B24:R25"/>
  </mergeCells>
  <phoneticPr fontId="36" type="noConversion"/>
  <pageMargins left="0.29027777777777802" right="0.359722222222222" top="0.2" bottom="0.2" header="0.51180555555555496" footer="0.51180555555555496"/>
  <pageSetup paperSize="9" scale="1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zoomScale="82" zoomScaleNormal="82" workbookViewId="0">
      <selection activeCell="P41" sqref="P41"/>
    </sheetView>
  </sheetViews>
  <sheetFormatPr defaultColWidth="8.796875" defaultRowHeight="14.4"/>
  <cols>
    <col min="1" max="1" width="5" customWidth="1"/>
    <col min="9" max="9" width="9.09765625" customWidth="1"/>
    <col min="17" max="17" width="9.09765625" customWidth="1"/>
  </cols>
  <sheetData>
    <row r="1" spans="1:24" ht="24.6">
      <c r="A1" s="201" t="s">
        <v>63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</row>
    <row r="2" spans="1:24" ht="22.2">
      <c r="A2" s="3" t="s">
        <v>195</v>
      </c>
      <c r="B2" s="3"/>
      <c r="C2" s="84">
        <v>350</v>
      </c>
      <c r="D2" s="202" t="s">
        <v>64</v>
      </c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</row>
    <row r="3" spans="1:24" ht="19.8">
      <c r="A3" s="85" t="s">
        <v>0</v>
      </c>
      <c r="B3" s="195" t="s">
        <v>65</v>
      </c>
      <c r="C3" s="195"/>
      <c r="D3" s="195"/>
      <c r="E3" s="195"/>
      <c r="F3" s="195" t="s">
        <v>66</v>
      </c>
      <c r="G3" s="195"/>
      <c r="H3" s="195"/>
      <c r="I3" s="195"/>
      <c r="J3" s="195" t="s">
        <v>67</v>
      </c>
      <c r="K3" s="195"/>
      <c r="L3" s="195"/>
      <c r="M3" s="195"/>
      <c r="N3" s="195" t="s">
        <v>68</v>
      </c>
      <c r="O3" s="195"/>
      <c r="P3" s="195"/>
      <c r="Q3" s="195"/>
      <c r="R3" s="195" t="s">
        <v>69</v>
      </c>
      <c r="S3" s="195"/>
      <c r="T3" s="195"/>
      <c r="U3" s="195"/>
    </row>
    <row r="4" spans="1:24" ht="19.8">
      <c r="A4" s="85" t="s">
        <v>70</v>
      </c>
      <c r="B4" s="86" t="s">
        <v>71</v>
      </c>
      <c r="C4" s="2" t="s">
        <v>72</v>
      </c>
      <c r="D4" s="2" t="s">
        <v>73</v>
      </c>
      <c r="E4" s="86" t="s">
        <v>74</v>
      </c>
      <c r="F4" s="86" t="s">
        <v>71</v>
      </c>
      <c r="G4" s="2" t="s">
        <v>72</v>
      </c>
      <c r="H4" s="2" t="s">
        <v>73</v>
      </c>
      <c r="I4" s="86" t="s">
        <v>74</v>
      </c>
      <c r="J4" s="86" t="s">
        <v>71</v>
      </c>
      <c r="K4" s="2" t="s">
        <v>72</v>
      </c>
      <c r="L4" s="2" t="s">
        <v>73</v>
      </c>
      <c r="M4" s="86" t="s">
        <v>74</v>
      </c>
      <c r="N4" s="86" t="s">
        <v>71</v>
      </c>
      <c r="O4" s="2" t="s">
        <v>72</v>
      </c>
      <c r="P4" s="2" t="s">
        <v>73</v>
      </c>
      <c r="Q4" s="86" t="s">
        <v>74</v>
      </c>
      <c r="R4" s="86" t="s">
        <v>71</v>
      </c>
      <c r="S4" s="2" t="s">
        <v>72</v>
      </c>
      <c r="T4" s="2" t="s">
        <v>73</v>
      </c>
      <c r="U4" s="86" t="s">
        <v>74</v>
      </c>
      <c r="X4" s="87"/>
    </row>
    <row r="5" spans="1:24" ht="19.8">
      <c r="A5" s="192" t="s">
        <v>2</v>
      </c>
      <c r="B5" s="203"/>
      <c r="C5" s="203"/>
      <c r="D5" s="203"/>
      <c r="E5" s="203"/>
      <c r="F5" s="195" t="s">
        <v>21</v>
      </c>
      <c r="G5" s="2" t="s">
        <v>75</v>
      </c>
      <c r="H5" s="88">
        <v>90</v>
      </c>
      <c r="I5" s="89">
        <f t="shared" ref="I5:I10" si="0">(H5*$C$2)/1000</f>
        <v>31.5</v>
      </c>
      <c r="J5" s="190" t="s">
        <v>27</v>
      </c>
      <c r="K5" s="2" t="s">
        <v>76</v>
      </c>
      <c r="L5" s="2">
        <v>200</v>
      </c>
      <c r="M5" s="89">
        <f>(L5*$C$2)/1000</f>
        <v>70</v>
      </c>
      <c r="N5" s="196" t="s">
        <v>29</v>
      </c>
      <c r="O5" s="1" t="s">
        <v>75</v>
      </c>
      <c r="P5" s="1">
        <v>90</v>
      </c>
      <c r="Q5" s="89">
        <f>(P5*$C$2)/1000</f>
        <v>31.5</v>
      </c>
      <c r="R5" s="196" t="s">
        <v>21</v>
      </c>
      <c r="S5" s="1" t="s">
        <v>75</v>
      </c>
      <c r="T5" s="1">
        <v>90</v>
      </c>
      <c r="U5" s="89">
        <f>(T5*$C$2)/1000</f>
        <v>31.5</v>
      </c>
    </row>
    <row r="6" spans="1:24" ht="19.8">
      <c r="A6" s="192"/>
      <c r="B6" s="203"/>
      <c r="C6" s="203"/>
      <c r="D6" s="203"/>
      <c r="E6" s="203"/>
      <c r="F6" s="195"/>
      <c r="G6" s="2" t="s">
        <v>77</v>
      </c>
      <c r="H6" s="88">
        <v>10</v>
      </c>
      <c r="I6" s="89">
        <f t="shared" si="0"/>
        <v>3.5</v>
      </c>
      <c r="J6" s="190"/>
      <c r="K6" s="2" t="s">
        <v>78</v>
      </c>
      <c r="L6" s="2">
        <v>35</v>
      </c>
      <c r="M6" s="89">
        <f>(L6*$C$2)/1000</f>
        <v>12.25</v>
      </c>
      <c r="N6" s="196"/>
      <c r="O6" s="1" t="s">
        <v>79</v>
      </c>
      <c r="P6" s="1">
        <v>10</v>
      </c>
      <c r="Q6" s="89">
        <f>(P6*$C$2)/1000</f>
        <v>3.5</v>
      </c>
      <c r="R6" s="196"/>
      <c r="S6" s="1" t="s">
        <v>77</v>
      </c>
      <c r="T6" s="1">
        <v>10</v>
      </c>
      <c r="U6" s="89">
        <f>(T6*$C$2)/1000</f>
        <v>3.5</v>
      </c>
      <c r="W6" s="87"/>
      <c r="X6" s="87"/>
    </row>
    <row r="7" spans="1:24" ht="16.5" customHeight="1">
      <c r="A7" s="192" t="s">
        <v>80</v>
      </c>
      <c r="B7" s="203"/>
      <c r="C7" s="203"/>
      <c r="D7" s="203"/>
      <c r="E7" s="203"/>
      <c r="F7" s="190" t="s">
        <v>22</v>
      </c>
      <c r="G7" s="86" t="s">
        <v>81</v>
      </c>
      <c r="H7" s="2">
        <v>75</v>
      </c>
      <c r="I7" s="89">
        <f t="shared" si="0"/>
        <v>26.25</v>
      </c>
      <c r="J7" s="190"/>
      <c r="K7" s="86" t="s">
        <v>82</v>
      </c>
      <c r="L7" s="2">
        <v>60</v>
      </c>
      <c r="M7" s="89">
        <f>(L7*$C$2)/1000</f>
        <v>21</v>
      </c>
      <c r="N7" s="190" t="s">
        <v>30</v>
      </c>
      <c r="O7" s="86" t="s">
        <v>83</v>
      </c>
      <c r="P7" s="86">
        <v>100</v>
      </c>
      <c r="Q7" s="89">
        <f>(P7*$C$2)/1000</f>
        <v>35</v>
      </c>
      <c r="R7" s="194" t="s">
        <v>33</v>
      </c>
      <c r="S7" s="86" t="s">
        <v>84</v>
      </c>
      <c r="T7" s="2">
        <v>80</v>
      </c>
      <c r="U7" s="89">
        <f>(T7*$C$2)/1000</f>
        <v>28</v>
      </c>
    </row>
    <row r="8" spans="1:24" ht="19.8">
      <c r="A8" s="192"/>
      <c r="B8" s="203"/>
      <c r="C8" s="203"/>
      <c r="D8" s="203"/>
      <c r="E8" s="203"/>
      <c r="F8" s="190"/>
      <c r="G8" s="86" t="s">
        <v>85</v>
      </c>
      <c r="H8" s="2">
        <v>5</v>
      </c>
      <c r="I8" s="89">
        <f t="shared" si="0"/>
        <v>1.75</v>
      </c>
      <c r="J8" s="190"/>
      <c r="K8" s="86" t="s">
        <v>86</v>
      </c>
      <c r="L8" s="2">
        <v>30</v>
      </c>
      <c r="M8" s="89">
        <f>(L8*$C$2)/1000</f>
        <v>10.5</v>
      </c>
      <c r="N8" s="190"/>
      <c r="O8" s="86" t="s">
        <v>87</v>
      </c>
      <c r="P8" s="86">
        <v>1</v>
      </c>
      <c r="Q8" s="2" t="s">
        <v>88</v>
      </c>
      <c r="R8" s="194"/>
      <c r="S8" s="90" t="s">
        <v>89</v>
      </c>
      <c r="T8" s="91" t="s">
        <v>16</v>
      </c>
      <c r="U8" s="92" t="s">
        <v>90</v>
      </c>
      <c r="W8" s="87"/>
    </row>
    <row r="9" spans="1:24" ht="19.8">
      <c r="A9" s="192"/>
      <c r="B9" s="203"/>
      <c r="C9" s="203"/>
      <c r="D9" s="203"/>
      <c r="E9" s="203"/>
      <c r="F9" s="190"/>
      <c r="G9" s="86" t="s">
        <v>91</v>
      </c>
      <c r="H9" s="2">
        <v>2</v>
      </c>
      <c r="I9" s="93">
        <f t="shared" si="0"/>
        <v>0.7</v>
      </c>
      <c r="J9" s="190"/>
      <c r="K9" s="86" t="s">
        <v>92</v>
      </c>
      <c r="L9" s="2">
        <v>10</v>
      </c>
      <c r="M9" s="89">
        <f>(L9*$C$2)/1000</f>
        <v>3.5</v>
      </c>
      <c r="N9" s="190"/>
      <c r="O9" s="86" t="s">
        <v>93</v>
      </c>
      <c r="P9" s="86" t="s">
        <v>16</v>
      </c>
      <c r="Q9" s="94" t="s">
        <v>88</v>
      </c>
      <c r="R9" s="194"/>
      <c r="S9" s="91" t="s">
        <v>94</v>
      </c>
      <c r="T9" s="91" t="s">
        <v>16</v>
      </c>
      <c r="U9" s="2" t="s">
        <v>88</v>
      </c>
    </row>
    <row r="10" spans="1:24" ht="19.8">
      <c r="A10" s="192"/>
      <c r="B10" s="203"/>
      <c r="C10" s="203"/>
      <c r="D10" s="203"/>
      <c r="E10" s="203"/>
      <c r="F10" s="190"/>
      <c r="G10" s="86" t="s">
        <v>95</v>
      </c>
      <c r="H10" s="2">
        <v>8</v>
      </c>
      <c r="I10" s="89">
        <f t="shared" si="0"/>
        <v>2.8</v>
      </c>
      <c r="J10" s="190"/>
      <c r="K10" s="86" t="s">
        <v>96</v>
      </c>
      <c r="L10" s="2" t="s">
        <v>16</v>
      </c>
      <c r="M10" s="2" t="s">
        <v>88</v>
      </c>
      <c r="N10" s="190"/>
      <c r="O10" s="95" t="s">
        <v>97</v>
      </c>
      <c r="P10" s="2" t="s">
        <v>16</v>
      </c>
      <c r="Q10" s="2" t="s">
        <v>88</v>
      </c>
      <c r="R10" s="194"/>
      <c r="S10" s="90" t="s">
        <v>98</v>
      </c>
      <c r="T10" s="91" t="s">
        <v>16</v>
      </c>
      <c r="U10" s="92" t="s">
        <v>90</v>
      </c>
    </row>
    <row r="11" spans="1:24" ht="19.8">
      <c r="A11" s="192"/>
      <c r="B11" s="203"/>
      <c r="C11" s="203"/>
      <c r="D11" s="203"/>
      <c r="E11" s="203"/>
      <c r="F11" s="190"/>
      <c r="G11" s="86"/>
      <c r="H11" s="2"/>
      <c r="I11" s="2"/>
      <c r="J11" s="190"/>
      <c r="K11" s="86" t="s">
        <v>99</v>
      </c>
      <c r="L11" s="2" t="s">
        <v>16</v>
      </c>
      <c r="M11" s="2" t="s">
        <v>88</v>
      </c>
      <c r="N11" s="190"/>
      <c r="O11" s="86"/>
      <c r="P11" s="86"/>
      <c r="Q11" s="2"/>
      <c r="R11" s="194"/>
      <c r="S11" s="90" t="s">
        <v>100</v>
      </c>
      <c r="T11" s="91">
        <v>2</v>
      </c>
      <c r="U11" s="2" t="s">
        <v>88</v>
      </c>
    </row>
    <row r="12" spans="1:24" ht="16.5" customHeight="1">
      <c r="A12" s="192"/>
      <c r="B12" s="203"/>
      <c r="C12" s="203"/>
      <c r="D12" s="203"/>
      <c r="E12" s="203"/>
      <c r="F12" s="190"/>
      <c r="G12" s="86"/>
      <c r="H12" s="2"/>
      <c r="I12" s="2"/>
      <c r="J12" s="190"/>
      <c r="K12" s="86"/>
      <c r="L12" s="2"/>
      <c r="M12" s="86"/>
      <c r="N12" s="190"/>
      <c r="O12" s="86" t="s">
        <v>101</v>
      </c>
      <c r="P12" s="86"/>
      <c r="Q12" s="2"/>
      <c r="R12" s="194"/>
      <c r="S12" s="90" t="s">
        <v>85</v>
      </c>
      <c r="T12" s="91">
        <v>5</v>
      </c>
      <c r="U12" s="89">
        <f>(T12*$C$2)/1000</f>
        <v>1.75</v>
      </c>
    </row>
    <row r="13" spans="1:24" ht="19.8">
      <c r="A13" s="192"/>
      <c r="B13" s="203"/>
      <c r="C13" s="203"/>
      <c r="D13" s="203"/>
      <c r="E13" s="203"/>
      <c r="F13" s="190"/>
      <c r="G13" s="86"/>
      <c r="H13" s="2"/>
      <c r="I13" s="2"/>
      <c r="J13" s="190"/>
      <c r="K13" s="86"/>
      <c r="L13" s="2"/>
      <c r="M13" s="86"/>
      <c r="N13" s="190"/>
      <c r="O13" s="86"/>
      <c r="P13" s="86"/>
      <c r="Q13" s="2"/>
      <c r="R13" s="194"/>
      <c r="S13" s="90"/>
      <c r="T13" s="91"/>
      <c r="U13" s="92"/>
    </row>
    <row r="14" spans="1:24" ht="19.8">
      <c r="A14" s="192"/>
      <c r="B14" s="203"/>
      <c r="C14" s="203"/>
      <c r="D14" s="203"/>
      <c r="E14" s="203"/>
      <c r="F14" s="190"/>
      <c r="G14" s="86"/>
      <c r="H14" s="2"/>
      <c r="I14" s="2"/>
      <c r="J14" s="190"/>
      <c r="K14" s="86"/>
      <c r="L14" s="2"/>
      <c r="M14" s="86"/>
      <c r="N14" s="190"/>
      <c r="O14" s="96"/>
      <c r="P14" s="86"/>
      <c r="Q14" s="2"/>
      <c r="R14" s="194"/>
      <c r="S14" s="90"/>
      <c r="T14" s="91"/>
      <c r="U14" s="92"/>
    </row>
    <row r="15" spans="1:24" ht="16.5" customHeight="1">
      <c r="A15" s="192" t="s">
        <v>102</v>
      </c>
      <c r="B15" s="203"/>
      <c r="C15" s="203"/>
      <c r="D15" s="203"/>
      <c r="E15" s="203"/>
      <c r="F15" s="197" t="s">
        <v>23</v>
      </c>
      <c r="G15" s="86" t="s">
        <v>103</v>
      </c>
      <c r="H15" s="2">
        <v>60</v>
      </c>
      <c r="I15" s="89">
        <f>(H15*$C$2)/1000</f>
        <v>21</v>
      </c>
      <c r="J15" s="198" t="s">
        <v>197</v>
      </c>
      <c r="K15" s="113" t="s">
        <v>158</v>
      </c>
      <c r="L15" s="113">
        <v>40</v>
      </c>
      <c r="M15" s="162">
        <f>(L15*$C$2)/1000</f>
        <v>14</v>
      </c>
      <c r="N15" s="197" t="s">
        <v>105</v>
      </c>
      <c r="O15" s="96" t="s">
        <v>106</v>
      </c>
      <c r="P15" s="2">
        <v>55</v>
      </c>
      <c r="Q15" s="89">
        <f>(P15*$C$2)/1000</f>
        <v>19.25</v>
      </c>
      <c r="R15" s="191" t="s">
        <v>34</v>
      </c>
      <c r="S15" s="97" t="s">
        <v>82</v>
      </c>
      <c r="T15" s="97">
        <v>65</v>
      </c>
      <c r="U15" s="89">
        <f>(T15*$C$2)/1000</f>
        <v>22.75</v>
      </c>
    </row>
    <row r="16" spans="1:24" ht="15" customHeight="1">
      <c r="A16" s="192"/>
      <c r="B16" s="203"/>
      <c r="C16" s="203"/>
      <c r="D16" s="203"/>
      <c r="E16" s="203"/>
      <c r="F16" s="197"/>
      <c r="G16" s="86" t="s">
        <v>107</v>
      </c>
      <c r="H16" s="2">
        <v>3</v>
      </c>
      <c r="I16" s="93">
        <f>(H16*$C$2)/1000</f>
        <v>1.05</v>
      </c>
      <c r="J16" s="199"/>
      <c r="K16" s="113" t="s">
        <v>85</v>
      </c>
      <c r="L16" s="85">
        <v>15</v>
      </c>
      <c r="M16" s="162">
        <f>(L16*$C$2)/1000</f>
        <v>5.25</v>
      </c>
      <c r="N16" s="197"/>
      <c r="O16" s="98" t="s">
        <v>95</v>
      </c>
      <c r="P16" s="99">
        <v>8</v>
      </c>
      <c r="Q16" s="89">
        <f>(P16*$C$2)/1000</f>
        <v>2.8</v>
      </c>
      <c r="R16" s="191"/>
      <c r="S16" s="97" t="s">
        <v>85</v>
      </c>
      <c r="T16" s="97">
        <v>5</v>
      </c>
      <c r="U16" s="89">
        <f>(T16*$C$2)/1000</f>
        <v>1.75</v>
      </c>
    </row>
    <row r="17" spans="1:21" ht="19.8">
      <c r="A17" s="192"/>
      <c r="B17" s="203"/>
      <c r="C17" s="203"/>
      <c r="D17" s="203"/>
      <c r="E17" s="203"/>
      <c r="F17" s="197"/>
      <c r="G17" s="86" t="s">
        <v>109</v>
      </c>
      <c r="H17" s="86">
        <v>8</v>
      </c>
      <c r="I17" s="89">
        <f>(H17*$C$2)/1000</f>
        <v>2.8</v>
      </c>
      <c r="J17" s="199"/>
      <c r="K17" s="113" t="s">
        <v>202</v>
      </c>
      <c r="L17" s="85">
        <v>10</v>
      </c>
      <c r="M17" s="162">
        <f>(L17*$C$2)/1000</f>
        <v>3.5</v>
      </c>
      <c r="N17" s="197"/>
      <c r="O17" s="96" t="s">
        <v>92</v>
      </c>
      <c r="P17" s="86">
        <v>5</v>
      </c>
      <c r="Q17" s="89">
        <f>(P17*$C$2)/1000</f>
        <v>1.75</v>
      </c>
      <c r="R17" s="191"/>
      <c r="S17" s="100"/>
      <c r="T17" s="97"/>
      <c r="U17" s="89"/>
    </row>
    <row r="18" spans="1:21" ht="19.8">
      <c r="A18" s="192"/>
      <c r="B18" s="203"/>
      <c r="C18" s="203"/>
      <c r="D18" s="203"/>
      <c r="E18" s="203"/>
      <c r="F18" s="197"/>
      <c r="G18" s="101" t="s">
        <v>78</v>
      </c>
      <c r="H18" s="101">
        <v>5</v>
      </c>
      <c r="I18" s="89">
        <f>(H18*$C$2)/1000</f>
        <v>1.75</v>
      </c>
      <c r="J18" s="199"/>
      <c r="K18" s="113" t="s">
        <v>203</v>
      </c>
      <c r="L18" s="85">
        <v>20</v>
      </c>
      <c r="M18" s="162">
        <f>(L18*$C$2)/1000</f>
        <v>7</v>
      </c>
      <c r="N18" s="197"/>
      <c r="O18" s="96" t="s">
        <v>78</v>
      </c>
      <c r="P18" s="86">
        <v>10</v>
      </c>
      <c r="Q18" s="89">
        <f>(P18*$C$2)/1000</f>
        <v>3.5</v>
      </c>
      <c r="R18" s="191"/>
      <c r="S18" s="102"/>
      <c r="T18" s="103"/>
      <c r="U18" s="104"/>
    </row>
    <row r="19" spans="1:21" ht="16.5" customHeight="1">
      <c r="A19" s="192"/>
      <c r="B19" s="203"/>
      <c r="C19" s="203"/>
      <c r="D19" s="203"/>
      <c r="E19" s="203"/>
      <c r="F19" s="197"/>
      <c r="G19" s="86" t="s">
        <v>110</v>
      </c>
      <c r="H19" s="2" t="s">
        <v>16</v>
      </c>
      <c r="I19" s="2" t="s">
        <v>88</v>
      </c>
      <c r="J19" s="199"/>
      <c r="K19" s="113" t="s">
        <v>81</v>
      </c>
      <c r="L19" s="85">
        <v>15</v>
      </c>
      <c r="M19" s="163">
        <f>(L19*$C$2)/1000</f>
        <v>5.25</v>
      </c>
      <c r="N19" s="197"/>
      <c r="O19" s="96"/>
      <c r="P19" s="86"/>
      <c r="Q19" s="2"/>
      <c r="R19" s="191"/>
      <c r="S19" s="102"/>
      <c r="T19" s="102"/>
      <c r="U19" s="2"/>
    </row>
    <row r="20" spans="1:21" ht="19.8">
      <c r="A20" s="192"/>
      <c r="B20" s="203"/>
      <c r="C20" s="203"/>
      <c r="D20" s="203"/>
      <c r="E20" s="203"/>
      <c r="F20" s="197"/>
      <c r="G20" s="86"/>
      <c r="H20" s="2"/>
      <c r="I20" s="2"/>
      <c r="J20" s="200"/>
      <c r="K20" s="113"/>
      <c r="L20" s="113"/>
      <c r="M20" s="85"/>
      <c r="N20" s="197"/>
      <c r="O20" s="96"/>
      <c r="P20" s="86"/>
      <c r="Q20" s="2"/>
      <c r="R20" s="191"/>
      <c r="S20" s="102"/>
      <c r="T20" s="102"/>
      <c r="U20" s="2"/>
    </row>
    <row r="21" spans="1:21" ht="16.5" customHeight="1">
      <c r="A21" s="192" t="s">
        <v>111</v>
      </c>
      <c r="B21" s="203"/>
      <c r="C21" s="203"/>
      <c r="D21" s="203"/>
      <c r="E21" s="203"/>
      <c r="F21" s="190" t="s">
        <v>24</v>
      </c>
      <c r="G21" s="86" t="s">
        <v>24</v>
      </c>
      <c r="H21" s="2">
        <v>75</v>
      </c>
      <c r="I21" s="89">
        <f>(H21*$C$2)/1000</f>
        <v>26.25</v>
      </c>
      <c r="J21" s="193"/>
      <c r="K21" s="105"/>
      <c r="L21" s="106"/>
      <c r="M21" s="105"/>
      <c r="N21" s="190" t="s">
        <v>24</v>
      </c>
      <c r="O21" s="86" t="s">
        <v>24</v>
      </c>
      <c r="P21" s="2">
        <v>75</v>
      </c>
      <c r="Q21" s="89">
        <f>(P21*$C$2)/1000</f>
        <v>26.25</v>
      </c>
      <c r="R21" s="190" t="s">
        <v>24</v>
      </c>
      <c r="S21" s="86" t="s">
        <v>24</v>
      </c>
      <c r="T21" s="2">
        <v>75</v>
      </c>
      <c r="U21" s="89">
        <f>(T21*$C$2)/1000</f>
        <v>26.25</v>
      </c>
    </row>
    <row r="22" spans="1:21" ht="19.8">
      <c r="A22" s="192"/>
      <c r="B22" s="203"/>
      <c r="C22" s="203"/>
      <c r="D22" s="203"/>
      <c r="E22" s="203"/>
      <c r="F22" s="190"/>
      <c r="G22" s="107"/>
      <c r="H22" s="2"/>
      <c r="I22" s="86"/>
      <c r="J22" s="193"/>
      <c r="K22" s="105"/>
      <c r="L22" s="108"/>
      <c r="M22" s="105"/>
      <c r="N22" s="190"/>
      <c r="O22" s="107"/>
      <c r="P22" s="2"/>
      <c r="Q22" s="86"/>
      <c r="R22" s="190"/>
      <c r="S22" s="107"/>
      <c r="T22" s="2"/>
      <c r="U22" s="86"/>
    </row>
    <row r="23" spans="1:21" ht="19.8">
      <c r="A23" s="192"/>
      <c r="B23" s="203"/>
      <c r="C23" s="203"/>
      <c r="D23" s="203"/>
      <c r="E23" s="203"/>
      <c r="F23" s="190"/>
      <c r="G23" s="107"/>
      <c r="H23" s="2"/>
      <c r="I23" s="86"/>
      <c r="J23" s="193"/>
      <c r="K23" s="108"/>
      <c r="L23" s="108"/>
      <c r="M23" s="108"/>
      <c r="N23" s="190"/>
      <c r="O23" s="107"/>
      <c r="P23" s="2"/>
      <c r="Q23" s="86"/>
      <c r="R23" s="190"/>
      <c r="S23" s="107"/>
      <c r="T23" s="2"/>
      <c r="U23" s="86"/>
    </row>
    <row r="24" spans="1:21" ht="19.8">
      <c r="A24" s="192"/>
      <c r="B24" s="203"/>
      <c r="C24" s="203"/>
      <c r="D24" s="203"/>
      <c r="E24" s="203"/>
      <c r="F24" s="190"/>
      <c r="G24" s="107"/>
      <c r="H24" s="86"/>
      <c r="I24" s="2"/>
      <c r="J24" s="193"/>
      <c r="K24" s="105"/>
      <c r="L24" s="105"/>
      <c r="M24" s="108"/>
      <c r="N24" s="190"/>
      <c r="O24" s="107"/>
      <c r="P24" s="86"/>
      <c r="Q24" s="2"/>
      <c r="R24" s="190"/>
      <c r="S24" s="107"/>
      <c r="T24" s="86"/>
      <c r="U24" s="2"/>
    </row>
    <row r="25" spans="1:21" ht="19.8">
      <c r="A25" s="192"/>
      <c r="B25" s="203"/>
      <c r="C25" s="203"/>
      <c r="D25" s="203"/>
      <c r="E25" s="203"/>
      <c r="F25" s="190"/>
      <c r="G25" s="2"/>
      <c r="H25" s="2"/>
      <c r="I25" s="86"/>
      <c r="J25" s="193"/>
      <c r="K25" s="108"/>
      <c r="L25" s="108"/>
      <c r="M25" s="105"/>
      <c r="N25" s="190"/>
      <c r="O25" s="2"/>
      <c r="P25" s="2"/>
      <c r="Q25" s="86"/>
      <c r="R25" s="190"/>
      <c r="S25" s="2"/>
      <c r="T25" s="2"/>
      <c r="U25" s="86"/>
    </row>
    <row r="26" spans="1:21" ht="16.5" customHeight="1">
      <c r="A26" s="188" t="s">
        <v>112</v>
      </c>
      <c r="B26" s="203"/>
      <c r="C26" s="203"/>
      <c r="D26" s="203"/>
      <c r="E26" s="203"/>
      <c r="F26" s="190" t="s">
        <v>25</v>
      </c>
      <c r="G26" s="86" t="s">
        <v>113</v>
      </c>
      <c r="H26" s="2">
        <v>1</v>
      </c>
      <c r="I26" s="2" t="s">
        <v>88</v>
      </c>
      <c r="J26" s="190" t="s">
        <v>28</v>
      </c>
      <c r="K26" s="109" t="s">
        <v>114</v>
      </c>
      <c r="L26" s="86">
        <v>12</v>
      </c>
      <c r="M26" s="89">
        <f>(L26*$C$2)/1000</f>
        <v>4.2</v>
      </c>
      <c r="N26" s="190" t="s">
        <v>32</v>
      </c>
      <c r="O26" s="86" t="s">
        <v>115</v>
      </c>
      <c r="P26" s="2">
        <v>12</v>
      </c>
      <c r="Q26" s="89">
        <f>(P26*$C$2)/1000</f>
        <v>4.2</v>
      </c>
      <c r="R26" s="194" t="s">
        <v>35</v>
      </c>
      <c r="S26" s="95" t="s">
        <v>116</v>
      </c>
      <c r="T26" s="88">
        <v>5</v>
      </c>
      <c r="U26" s="89">
        <f>(T26*$C$2)/1000</f>
        <v>1.75</v>
      </c>
    </row>
    <row r="27" spans="1:21" ht="19.8">
      <c r="A27" s="188"/>
      <c r="B27" s="203"/>
      <c r="C27" s="203"/>
      <c r="D27" s="203"/>
      <c r="E27" s="203"/>
      <c r="F27" s="190"/>
      <c r="G27" s="110" t="s">
        <v>97</v>
      </c>
      <c r="H27" s="111">
        <v>2</v>
      </c>
      <c r="I27" s="2" t="s">
        <v>88</v>
      </c>
      <c r="J27" s="190"/>
      <c r="K27" s="109" t="s">
        <v>117</v>
      </c>
      <c r="L27" s="2">
        <v>5</v>
      </c>
      <c r="M27" s="89">
        <f>(L27*$C$2)/1000</f>
        <v>1.75</v>
      </c>
      <c r="N27" s="190"/>
      <c r="O27" s="86" t="s">
        <v>118</v>
      </c>
      <c r="P27" s="2">
        <v>8</v>
      </c>
      <c r="Q27" s="89">
        <f>(P27*$C$2)/1000</f>
        <v>2.8</v>
      </c>
      <c r="R27" s="194"/>
      <c r="S27" s="112" t="s">
        <v>118</v>
      </c>
      <c r="T27" s="88">
        <v>12</v>
      </c>
      <c r="U27" s="89">
        <f>(T27*$C$2)/1000</f>
        <v>4.2</v>
      </c>
    </row>
    <row r="28" spans="1:21" ht="19.8">
      <c r="A28" s="188"/>
      <c r="B28" s="203"/>
      <c r="C28" s="203"/>
      <c r="D28" s="203"/>
      <c r="E28" s="203"/>
      <c r="F28" s="190"/>
      <c r="G28" s="86" t="s">
        <v>118</v>
      </c>
      <c r="H28" s="2">
        <v>12</v>
      </c>
      <c r="I28" s="89">
        <f>(H28*$C$2)/1000</f>
        <v>4.2</v>
      </c>
      <c r="J28" s="190"/>
      <c r="K28" s="1" t="s">
        <v>119</v>
      </c>
      <c r="L28" s="2">
        <v>6</v>
      </c>
      <c r="M28" s="89">
        <f>(L28*$C$2)/1000</f>
        <v>2.1</v>
      </c>
      <c r="N28" s="190"/>
      <c r="O28" s="86" t="s">
        <v>85</v>
      </c>
      <c r="P28" s="2">
        <v>5</v>
      </c>
      <c r="Q28" s="89">
        <f>(P28*$C$2)/1000</f>
        <v>1.75</v>
      </c>
      <c r="R28" s="194"/>
      <c r="S28" s="95" t="s">
        <v>97</v>
      </c>
      <c r="T28" s="2" t="s">
        <v>16</v>
      </c>
      <c r="U28" s="2" t="s">
        <v>88</v>
      </c>
    </row>
    <row r="29" spans="1:21" ht="19.8">
      <c r="A29" s="188"/>
      <c r="B29" s="203"/>
      <c r="C29" s="203"/>
      <c r="D29" s="203"/>
      <c r="E29" s="203"/>
      <c r="F29" s="190"/>
      <c r="G29" s="2"/>
      <c r="H29" s="2"/>
      <c r="I29" s="2"/>
      <c r="J29" s="190"/>
      <c r="K29" s="109" t="s">
        <v>120</v>
      </c>
      <c r="L29" s="2">
        <v>2</v>
      </c>
      <c r="M29" s="93">
        <f>(L29*$C$2)/1000</f>
        <v>0.7</v>
      </c>
      <c r="N29" s="190"/>
      <c r="O29" s="2" t="s">
        <v>121</v>
      </c>
      <c r="P29" s="2">
        <v>5</v>
      </c>
      <c r="Q29" s="89">
        <f>(P29*$C$2)/1000</f>
        <v>1.75</v>
      </c>
      <c r="R29" s="194"/>
      <c r="S29" s="95"/>
      <c r="T29" s="95"/>
      <c r="U29" s="88"/>
    </row>
    <row r="30" spans="1:21" ht="19.8">
      <c r="A30" s="188"/>
      <c r="B30" s="203"/>
      <c r="C30" s="203"/>
      <c r="D30" s="203"/>
      <c r="E30" s="203"/>
      <c r="F30" s="190"/>
      <c r="G30" s="2"/>
      <c r="H30" s="2"/>
      <c r="I30" s="2"/>
      <c r="J30" s="190"/>
      <c r="K30" s="1" t="s">
        <v>104</v>
      </c>
      <c r="L30" s="2">
        <v>6</v>
      </c>
      <c r="M30" s="89">
        <f>(L30*$C$2)/1000</f>
        <v>2.1</v>
      </c>
      <c r="N30" s="190"/>
      <c r="O30" s="2" t="s">
        <v>122</v>
      </c>
      <c r="P30" s="2">
        <v>5</v>
      </c>
      <c r="Q30" s="89">
        <f>(P30*$C$2)/1000</f>
        <v>1.75</v>
      </c>
      <c r="R30" s="194"/>
      <c r="S30" s="95"/>
      <c r="T30" s="95"/>
      <c r="U30" s="88"/>
    </row>
    <row r="31" spans="1:21" ht="19.8">
      <c r="A31" s="188" t="s">
        <v>7</v>
      </c>
      <c r="B31" s="188"/>
      <c r="C31" s="113"/>
      <c r="D31" s="85"/>
      <c r="E31" s="85"/>
      <c r="F31" s="2" t="s">
        <v>7</v>
      </c>
      <c r="G31" s="95" t="s">
        <v>7</v>
      </c>
      <c r="H31" s="90" t="s">
        <v>16</v>
      </c>
      <c r="I31" s="88" t="s">
        <v>123</v>
      </c>
      <c r="J31" s="2"/>
      <c r="K31" s="86"/>
      <c r="L31" s="86"/>
      <c r="M31" s="2"/>
      <c r="N31" s="2" t="s">
        <v>7</v>
      </c>
      <c r="O31" s="109" t="s">
        <v>7</v>
      </c>
      <c r="P31" s="90" t="s">
        <v>16</v>
      </c>
      <c r="Q31" s="88" t="s">
        <v>123</v>
      </c>
      <c r="R31" s="88" t="s">
        <v>7</v>
      </c>
      <c r="S31" s="95"/>
      <c r="T31" s="90"/>
      <c r="U31" s="88"/>
    </row>
    <row r="32" spans="1:21" ht="19.8">
      <c r="A32" s="188" t="s">
        <v>124</v>
      </c>
      <c r="B32" s="188"/>
      <c r="C32" s="85"/>
      <c r="D32" s="113"/>
      <c r="E32" s="85"/>
      <c r="F32" s="2" t="s">
        <v>124</v>
      </c>
      <c r="G32" s="2"/>
      <c r="H32" s="86"/>
      <c r="I32" s="2"/>
      <c r="J32" s="2" t="s">
        <v>124</v>
      </c>
      <c r="K32" s="2"/>
      <c r="L32" s="86"/>
      <c r="M32" s="2"/>
      <c r="N32" s="2" t="s">
        <v>124</v>
      </c>
      <c r="O32" s="2"/>
      <c r="P32" s="86"/>
      <c r="Q32" s="2"/>
      <c r="R32" s="88" t="s">
        <v>124</v>
      </c>
      <c r="S32" s="88"/>
      <c r="T32" s="95"/>
      <c r="U32" s="88"/>
    </row>
    <row r="33" spans="1:21" ht="16.5" customHeight="1">
      <c r="A33" s="189" t="s">
        <v>125</v>
      </c>
      <c r="B33" s="184" t="s">
        <v>126</v>
      </c>
      <c r="C33" s="184"/>
      <c r="D33" s="113"/>
      <c r="E33" s="115"/>
      <c r="F33" s="185" t="s">
        <v>126</v>
      </c>
      <c r="G33" s="185"/>
      <c r="H33" s="86">
        <v>3</v>
      </c>
      <c r="I33" s="117">
        <f>H33*45</f>
        <v>135</v>
      </c>
      <c r="J33" s="185" t="s">
        <v>126</v>
      </c>
      <c r="K33" s="185"/>
      <c r="L33" s="86">
        <v>3</v>
      </c>
      <c r="M33" s="117">
        <f>L33*45</f>
        <v>135</v>
      </c>
      <c r="N33" s="185" t="s">
        <v>126</v>
      </c>
      <c r="O33" s="185"/>
      <c r="P33" s="86">
        <v>3</v>
      </c>
      <c r="Q33" s="117">
        <f>P33*45</f>
        <v>135</v>
      </c>
      <c r="R33" s="186" t="s">
        <v>126</v>
      </c>
      <c r="S33" s="186"/>
      <c r="T33" s="95">
        <v>3</v>
      </c>
      <c r="U33" s="119">
        <f>T33*45</f>
        <v>135</v>
      </c>
    </row>
    <row r="34" spans="1:21" ht="16.5" customHeight="1">
      <c r="A34" s="189"/>
      <c r="B34" s="114" t="s">
        <v>127</v>
      </c>
      <c r="C34" s="114"/>
      <c r="D34" s="113"/>
      <c r="E34" s="120"/>
      <c r="F34" s="185" t="s">
        <v>127</v>
      </c>
      <c r="G34" s="185"/>
      <c r="H34" s="86">
        <v>5</v>
      </c>
      <c r="I34" s="121">
        <f>H34*70</f>
        <v>350</v>
      </c>
      <c r="J34" s="185" t="s">
        <v>127</v>
      </c>
      <c r="K34" s="185"/>
      <c r="L34" s="86">
        <v>4.7</v>
      </c>
      <c r="M34" s="121">
        <f>L34*70</f>
        <v>329</v>
      </c>
      <c r="N34" s="185" t="s">
        <v>127</v>
      </c>
      <c r="O34" s="185"/>
      <c r="P34" s="86">
        <v>5</v>
      </c>
      <c r="Q34" s="121">
        <f>P34*70</f>
        <v>350</v>
      </c>
      <c r="R34" s="186" t="s">
        <v>127</v>
      </c>
      <c r="S34" s="186"/>
      <c r="T34" s="95">
        <v>5</v>
      </c>
      <c r="U34" s="122">
        <f>T34*70</f>
        <v>350</v>
      </c>
    </row>
    <row r="35" spans="1:21" ht="19.8">
      <c r="A35" s="189"/>
      <c r="B35" s="114" t="s">
        <v>128</v>
      </c>
      <c r="C35" s="114"/>
      <c r="D35" s="113"/>
      <c r="E35" s="120"/>
      <c r="F35" s="185" t="s">
        <v>128</v>
      </c>
      <c r="G35" s="185"/>
      <c r="H35" s="86">
        <v>2.5</v>
      </c>
      <c r="I35" s="117">
        <f>H35*75</f>
        <v>187.5</v>
      </c>
      <c r="J35" s="185" t="s">
        <v>128</v>
      </c>
      <c r="K35" s="185"/>
      <c r="L35" s="86">
        <v>2.5</v>
      </c>
      <c r="M35" s="117">
        <f>L35*75</f>
        <v>187.5</v>
      </c>
      <c r="N35" s="185" t="s">
        <v>128</v>
      </c>
      <c r="O35" s="185"/>
      <c r="P35" s="86">
        <v>2.5</v>
      </c>
      <c r="Q35" s="121">
        <f>P35*75</f>
        <v>187.5</v>
      </c>
      <c r="R35" s="186" t="s">
        <v>128</v>
      </c>
      <c r="S35" s="186"/>
      <c r="T35" s="95">
        <v>2.5</v>
      </c>
      <c r="U35" s="122">
        <f>T35*75</f>
        <v>187.5</v>
      </c>
    </row>
    <row r="36" spans="1:21" ht="19.8">
      <c r="A36" s="189"/>
      <c r="B36" s="114" t="s">
        <v>129</v>
      </c>
      <c r="C36" s="114"/>
      <c r="D36" s="113"/>
      <c r="E36" s="120"/>
      <c r="F36" s="185" t="s">
        <v>129</v>
      </c>
      <c r="G36" s="185"/>
      <c r="H36" s="86">
        <v>1.6</v>
      </c>
      <c r="I36" s="121">
        <f>H36*25</f>
        <v>40</v>
      </c>
      <c r="J36" s="185" t="s">
        <v>129</v>
      </c>
      <c r="K36" s="185"/>
      <c r="L36" s="86">
        <v>1.1000000000000001</v>
      </c>
      <c r="M36" s="121">
        <f>L36*25</f>
        <v>27.500000000000004</v>
      </c>
      <c r="N36" s="185" t="s">
        <v>129</v>
      </c>
      <c r="O36" s="185"/>
      <c r="P36" s="86">
        <v>1.6</v>
      </c>
      <c r="Q36" s="121">
        <f>P36*25</f>
        <v>40</v>
      </c>
      <c r="R36" s="186" t="s">
        <v>129</v>
      </c>
      <c r="S36" s="186"/>
      <c r="T36" s="95">
        <v>1.5</v>
      </c>
      <c r="U36" s="122">
        <f>T36*25</f>
        <v>37.5</v>
      </c>
    </row>
    <row r="37" spans="1:21" ht="19.8">
      <c r="A37" s="189"/>
      <c r="B37" s="114" t="s">
        <v>130</v>
      </c>
      <c r="C37" s="114"/>
      <c r="D37" s="85"/>
      <c r="E37" s="120"/>
      <c r="F37" s="185" t="s">
        <v>130</v>
      </c>
      <c r="G37" s="185"/>
      <c r="H37" s="2">
        <v>1</v>
      </c>
      <c r="I37" s="117">
        <f>H37*60</f>
        <v>60</v>
      </c>
      <c r="J37" s="185" t="s">
        <v>130</v>
      </c>
      <c r="K37" s="185"/>
      <c r="L37" s="2">
        <v>0</v>
      </c>
      <c r="M37" s="117">
        <f>L37*60</f>
        <v>0</v>
      </c>
      <c r="N37" s="185" t="s">
        <v>130</v>
      </c>
      <c r="O37" s="185"/>
      <c r="P37" s="2">
        <v>1</v>
      </c>
      <c r="Q37" s="121">
        <f>P37*60</f>
        <v>60</v>
      </c>
      <c r="R37" s="186" t="s">
        <v>130</v>
      </c>
      <c r="S37" s="186"/>
      <c r="T37" s="88">
        <v>0</v>
      </c>
      <c r="U37" s="122">
        <f>T37*60</f>
        <v>0</v>
      </c>
    </row>
    <row r="38" spans="1:21" ht="19.8">
      <c r="A38" s="189"/>
      <c r="B38" s="114" t="s">
        <v>131</v>
      </c>
      <c r="C38" s="114"/>
      <c r="D38" s="85"/>
      <c r="E38" s="115"/>
      <c r="F38" s="187" t="s">
        <v>132</v>
      </c>
      <c r="G38" s="187"/>
      <c r="H38" s="2">
        <v>0</v>
      </c>
      <c r="I38" s="121">
        <f>H38*120</f>
        <v>0</v>
      </c>
      <c r="J38" s="187" t="s">
        <v>133</v>
      </c>
      <c r="K38" s="187"/>
      <c r="L38" s="123">
        <v>0</v>
      </c>
      <c r="M38" s="121">
        <f>L38*120</f>
        <v>0</v>
      </c>
      <c r="N38" s="116" t="s">
        <v>131</v>
      </c>
      <c r="O38" s="116"/>
      <c r="P38" s="2">
        <v>0</v>
      </c>
      <c r="Q38" s="117">
        <f>P38*120</f>
        <v>0</v>
      </c>
      <c r="R38" s="118" t="s">
        <v>131</v>
      </c>
      <c r="S38" s="118"/>
      <c r="T38" s="88">
        <v>0</v>
      </c>
      <c r="U38" s="119">
        <v>0</v>
      </c>
    </row>
    <row r="39" spans="1:21" s="128" customFormat="1" ht="19.8">
      <c r="A39" s="124"/>
      <c r="B39" s="184" t="s">
        <v>134</v>
      </c>
      <c r="C39" s="184"/>
      <c r="D39" s="125"/>
      <c r="E39" s="120"/>
      <c r="F39" s="185" t="s">
        <v>134</v>
      </c>
      <c r="G39" s="185"/>
      <c r="H39" s="126"/>
      <c r="I39" s="117">
        <f>SUM(I33:I37)</f>
        <v>772.5</v>
      </c>
      <c r="J39" s="185" t="s">
        <v>134</v>
      </c>
      <c r="K39" s="185"/>
      <c r="L39" s="126"/>
      <c r="M39" s="117">
        <f>SUM(M33:M37)</f>
        <v>679</v>
      </c>
      <c r="N39" s="185" t="s">
        <v>134</v>
      </c>
      <c r="O39" s="185"/>
      <c r="P39" s="126"/>
      <c r="Q39" s="121">
        <f>SUM(Q33:Q37)</f>
        <v>772.5</v>
      </c>
      <c r="R39" s="186" t="s">
        <v>134</v>
      </c>
      <c r="S39" s="186"/>
      <c r="T39" s="127"/>
      <c r="U39" s="122">
        <f>SUM(U33:U38)</f>
        <v>710</v>
      </c>
    </row>
    <row r="40" spans="1:21" ht="16.2">
      <c r="A40" s="129"/>
      <c r="B40" s="129" t="s">
        <v>135</v>
      </c>
      <c r="C40" s="129"/>
      <c r="D40" s="129"/>
      <c r="E40" s="129"/>
      <c r="F40" s="129"/>
      <c r="G40" s="129"/>
      <c r="H40" s="129" t="s">
        <v>136</v>
      </c>
      <c r="I40" s="129"/>
      <c r="J40" s="129"/>
      <c r="K40" s="129"/>
      <c r="L40" s="129"/>
      <c r="M40" s="129"/>
      <c r="N40" s="129"/>
      <c r="O40" s="129"/>
      <c r="P40" s="129" t="s">
        <v>137</v>
      </c>
      <c r="Q40" s="129"/>
      <c r="R40" s="129"/>
      <c r="S40" s="129"/>
      <c r="T40" s="129"/>
      <c r="U40" s="129"/>
    </row>
    <row r="41" spans="1:21" ht="31.8">
      <c r="A41" s="130" t="s">
        <v>138</v>
      </c>
      <c r="B41" s="130"/>
      <c r="C41" s="130"/>
      <c r="D41" s="130"/>
      <c r="E41" s="130"/>
      <c r="F41" s="130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</row>
    <row r="42" spans="1:21" ht="16.2">
      <c r="A42" s="130" t="s">
        <v>139</v>
      </c>
      <c r="B42" s="130"/>
      <c r="C42" s="130"/>
      <c r="D42" s="130"/>
      <c r="E42" s="130"/>
      <c r="F42" s="130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</row>
    <row r="43" spans="1:21" ht="16.2">
      <c r="A43" s="130" t="s">
        <v>191</v>
      </c>
      <c r="B43" s="130"/>
      <c r="C43" s="130"/>
      <c r="D43" s="130"/>
      <c r="E43" s="130"/>
      <c r="F43" s="130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</row>
  </sheetData>
  <mergeCells count="63">
    <mergeCell ref="R5:R6"/>
    <mergeCell ref="A7:A14"/>
    <mergeCell ref="F7:F14"/>
    <mergeCell ref="N7:N14"/>
    <mergeCell ref="R7:R14"/>
    <mergeCell ref="A5:A6"/>
    <mergeCell ref="B5:E30"/>
    <mergeCell ref="A1:U1"/>
    <mergeCell ref="D2:U2"/>
    <mergeCell ref="B3:E3"/>
    <mergeCell ref="F3:I3"/>
    <mergeCell ref="J3:M3"/>
    <mergeCell ref="N3:Q3"/>
    <mergeCell ref="R3:U3"/>
    <mergeCell ref="F5:F6"/>
    <mergeCell ref="J5:J14"/>
    <mergeCell ref="N5:N6"/>
    <mergeCell ref="A15:A20"/>
    <mergeCell ref="F15:F20"/>
    <mergeCell ref="J15:J20"/>
    <mergeCell ref="N15:N20"/>
    <mergeCell ref="A26:A30"/>
    <mergeCell ref="F26:F30"/>
    <mergeCell ref="R15:R20"/>
    <mergeCell ref="A21:A25"/>
    <mergeCell ref="F21:F25"/>
    <mergeCell ref="J21:J25"/>
    <mergeCell ref="N21:N25"/>
    <mergeCell ref="R21:R25"/>
    <mergeCell ref="R26:R30"/>
    <mergeCell ref="J26:J30"/>
    <mergeCell ref="N26:N30"/>
    <mergeCell ref="A31:B31"/>
    <mergeCell ref="A32:B32"/>
    <mergeCell ref="A33:A38"/>
    <mergeCell ref="B33:C33"/>
    <mergeCell ref="F33:G33"/>
    <mergeCell ref="F35:G35"/>
    <mergeCell ref="F37:G37"/>
    <mergeCell ref="J33:K33"/>
    <mergeCell ref="N33:O33"/>
    <mergeCell ref="R33:S33"/>
    <mergeCell ref="F34:G34"/>
    <mergeCell ref="J34:K34"/>
    <mergeCell ref="N34:O34"/>
    <mergeCell ref="R34:S34"/>
    <mergeCell ref="J35:K35"/>
    <mergeCell ref="N35:O35"/>
    <mergeCell ref="R35:S35"/>
    <mergeCell ref="F36:G36"/>
    <mergeCell ref="J36:K36"/>
    <mergeCell ref="N36:O36"/>
    <mergeCell ref="R36:S36"/>
    <mergeCell ref="J37:K37"/>
    <mergeCell ref="N37:O37"/>
    <mergeCell ref="R37:S37"/>
    <mergeCell ref="F38:G38"/>
    <mergeCell ref="J38:K38"/>
    <mergeCell ref="B39:C39"/>
    <mergeCell ref="F39:G39"/>
    <mergeCell ref="J39:K39"/>
    <mergeCell ref="N39:O39"/>
    <mergeCell ref="R39:S39"/>
  </mergeCells>
  <phoneticPr fontId="36" type="noConversion"/>
  <pageMargins left="0.2" right="0.2" top="0.2" bottom="0.2" header="0.51180555555555496" footer="0.51180555555555496"/>
  <pageSetup paperSize="9" scale="65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9"/>
  <sheetViews>
    <sheetView zoomScale="50" zoomScaleNormal="50" workbookViewId="0">
      <selection activeCell="H22" sqref="H22"/>
    </sheetView>
  </sheetViews>
  <sheetFormatPr defaultColWidth="10" defaultRowHeight="21"/>
  <cols>
    <col min="1" max="1024" width="10" style="131"/>
  </cols>
  <sheetData>
    <row r="1" spans="1:21" s="132" customFormat="1" ht="24.6">
      <c r="A1" s="201" t="s">
        <v>140</v>
      </c>
      <c r="B1" s="201"/>
      <c r="C1" s="201"/>
      <c r="D1" s="201"/>
      <c r="E1" s="201" t="s">
        <v>141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</row>
    <row r="2" spans="1:21" s="132" customFormat="1" ht="24.6">
      <c r="A2" s="133" t="s">
        <v>195</v>
      </c>
      <c r="B2" s="133">
        <v>350</v>
      </c>
      <c r="C2" s="212" t="s">
        <v>64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</row>
    <row r="3" spans="1:21" s="135" customFormat="1" ht="19.8">
      <c r="A3" s="2" t="s">
        <v>0</v>
      </c>
      <c r="B3" s="195" t="s">
        <v>142</v>
      </c>
      <c r="C3" s="195"/>
      <c r="D3" s="195"/>
      <c r="E3" s="195"/>
      <c r="F3" s="195" t="s">
        <v>143</v>
      </c>
      <c r="G3" s="195"/>
      <c r="H3" s="195"/>
      <c r="I3" s="195"/>
      <c r="J3" s="195" t="s">
        <v>144</v>
      </c>
      <c r="K3" s="195"/>
      <c r="L3" s="195"/>
      <c r="M3" s="195"/>
      <c r="N3" s="195" t="s">
        <v>145</v>
      </c>
      <c r="O3" s="195"/>
      <c r="P3" s="195"/>
      <c r="Q3" s="195"/>
      <c r="R3" s="195" t="s">
        <v>146</v>
      </c>
      <c r="S3" s="195"/>
      <c r="T3" s="195"/>
      <c r="U3" s="195"/>
    </row>
    <row r="4" spans="1:21" s="135" customFormat="1" ht="19.8">
      <c r="A4" s="2" t="s">
        <v>70</v>
      </c>
      <c r="B4" s="86" t="s">
        <v>71</v>
      </c>
      <c r="C4" s="2" t="s">
        <v>72</v>
      </c>
      <c r="D4" s="2" t="s">
        <v>73</v>
      </c>
      <c r="E4" s="86" t="s">
        <v>74</v>
      </c>
      <c r="F4" s="86" t="s">
        <v>71</v>
      </c>
      <c r="G4" s="2" t="s">
        <v>72</v>
      </c>
      <c r="H4" s="2" t="s">
        <v>73</v>
      </c>
      <c r="I4" s="86" t="s">
        <v>74</v>
      </c>
      <c r="J4" s="86" t="s">
        <v>71</v>
      </c>
      <c r="K4" s="2" t="s">
        <v>72</v>
      </c>
      <c r="L4" s="2" t="s">
        <v>73</v>
      </c>
      <c r="M4" s="86" t="s">
        <v>74</v>
      </c>
      <c r="N4" s="86" t="s">
        <v>71</v>
      </c>
      <c r="O4" s="2" t="s">
        <v>72</v>
      </c>
      <c r="P4" s="2" t="s">
        <v>73</v>
      </c>
      <c r="Q4" s="86" t="s">
        <v>74</v>
      </c>
      <c r="R4" s="86" t="s">
        <v>71</v>
      </c>
      <c r="S4" s="2" t="s">
        <v>72</v>
      </c>
      <c r="T4" s="2" t="s">
        <v>73</v>
      </c>
      <c r="U4" s="86" t="s">
        <v>74</v>
      </c>
    </row>
    <row r="5" spans="1:21" s="135" customFormat="1" ht="19.8">
      <c r="A5" s="208" t="s">
        <v>2</v>
      </c>
      <c r="B5" s="195" t="s">
        <v>36</v>
      </c>
      <c r="C5" s="2" t="s">
        <v>75</v>
      </c>
      <c r="D5" s="2">
        <v>100</v>
      </c>
      <c r="E5" s="89">
        <f>(D5*$B$2)/1000</f>
        <v>35</v>
      </c>
      <c r="F5" s="195" t="s">
        <v>21</v>
      </c>
      <c r="G5" s="2" t="s">
        <v>75</v>
      </c>
      <c r="H5" s="2">
        <v>90</v>
      </c>
      <c r="I5" s="89">
        <f>(H5*$B$2)/1000</f>
        <v>31.5</v>
      </c>
      <c r="J5" s="203" t="s">
        <v>43</v>
      </c>
      <c r="K5" s="1" t="s">
        <v>75</v>
      </c>
      <c r="L5" s="1">
        <v>80</v>
      </c>
      <c r="M5" s="89">
        <f t="shared" ref="M5:M11" si="0">(L5*$B$2)/1000</f>
        <v>28</v>
      </c>
      <c r="N5" s="196" t="s">
        <v>29</v>
      </c>
      <c r="O5" s="1" t="s">
        <v>75</v>
      </c>
      <c r="P5" s="1">
        <v>90</v>
      </c>
      <c r="Q5" s="89">
        <f>(P5*$B$2)/1000</f>
        <v>31.5</v>
      </c>
      <c r="R5" s="196" t="s">
        <v>21</v>
      </c>
      <c r="S5" s="1" t="s">
        <v>75</v>
      </c>
      <c r="T5" s="1">
        <v>90</v>
      </c>
      <c r="U5" s="89">
        <f>(T5*$B$2)/1000</f>
        <v>31.5</v>
      </c>
    </row>
    <row r="6" spans="1:21" s="135" customFormat="1" ht="19.8">
      <c r="A6" s="208"/>
      <c r="B6" s="195"/>
      <c r="C6" s="2"/>
      <c r="D6" s="2"/>
      <c r="E6" s="2"/>
      <c r="F6" s="195"/>
      <c r="G6" s="2" t="s">
        <v>77</v>
      </c>
      <c r="H6" s="2">
        <v>10</v>
      </c>
      <c r="I6" s="89">
        <f>(H6*$B$2)/1000</f>
        <v>3.5</v>
      </c>
      <c r="J6" s="203"/>
      <c r="K6" s="1" t="s">
        <v>114</v>
      </c>
      <c r="L6" s="1">
        <v>25</v>
      </c>
      <c r="M6" s="89">
        <f t="shared" si="0"/>
        <v>8.75</v>
      </c>
      <c r="N6" s="196"/>
      <c r="O6" s="1" t="s">
        <v>79</v>
      </c>
      <c r="P6" s="1">
        <v>10</v>
      </c>
      <c r="Q6" s="89">
        <f>(P6*$B$2)/1000</f>
        <v>3.5</v>
      </c>
      <c r="R6" s="196"/>
      <c r="S6" s="1" t="s">
        <v>77</v>
      </c>
      <c r="T6" s="1">
        <v>10</v>
      </c>
      <c r="U6" s="89">
        <f>(T6*$B$2)/1000</f>
        <v>3.5</v>
      </c>
    </row>
    <row r="7" spans="1:21" s="135" customFormat="1" ht="19.8">
      <c r="A7" s="208" t="s">
        <v>80</v>
      </c>
      <c r="B7" s="211" t="s">
        <v>147</v>
      </c>
      <c r="C7" s="86" t="s">
        <v>83</v>
      </c>
      <c r="D7" s="2">
        <v>100</v>
      </c>
      <c r="E7" s="89">
        <f>(D7*$B$2)/1000</f>
        <v>35</v>
      </c>
      <c r="F7" s="190" t="s">
        <v>39</v>
      </c>
      <c r="G7" s="86" t="s">
        <v>148</v>
      </c>
      <c r="H7" s="2" t="s">
        <v>16</v>
      </c>
      <c r="I7" s="2" t="s">
        <v>88</v>
      </c>
      <c r="J7" s="203"/>
      <c r="K7" s="2" t="s">
        <v>149</v>
      </c>
      <c r="L7" s="1">
        <v>35</v>
      </c>
      <c r="M7" s="89">
        <f t="shared" si="0"/>
        <v>12.25</v>
      </c>
      <c r="N7" s="190" t="s">
        <v>47</v>
      </c>
      <c r="O7" s="86" t="s">
        <v>83</v>
      </c>
      <c r="P7" s="2">
        <v>100</v>
      </c>
      <c r="Q7" s="89">
        <f>(P7*$B$2)/1000</f>
        <v>35</v>
      </c>
      <c r="R7" s="204" t="s">
        <v>49</v>
      </c>
      <c r="S7" s="109" t="s">
        <v>108</v>
      </c>
      <c r="T7" s="1">
        <v>74</v>
      </c>
      <c r="U7" s="89">
        <f>(T7*$B$2)/1000</f>
        <v>25.9</v>
      </c>
    </row>
    <row r="8" spans="1:21" s="135" customFormat="1" ht="19.8">
      <c r="A8" s="208"/>
      <c r="B8" s="211"/>
      <c r="C8" s="86" t="s">
        <v>150</v>
      </c>
      <c r="D8" s="2">
        <v>12</v>
      </c>
      <c r="E8" s="89">
        <f>(D8*$B$2)/1000</f>
        <v>4.2</v>
      </c>
      <c r="F8" s="190"/>
      <c r="G8" s="86" t="s">
        <v>81</v>
      </c>
      <c r="H8" s="2">
        <v>70</v>
      </c>
      <c r="I8" s="89">
        <f>(H8*$B$2)/1000</f>
        <v>24.5</v>
      </c>
      <c r="J8" s="203"/>
      <c r="K8" s="86" t="s">
        <v>95</v>
      </c>
      <c r="L8" s="136">
        <v>1</v>
      </c>
      <c r="M8" s="93">
        <f t="shared" si="0"/>
        <v>0.35</v>
      </c>
      <c r="N8" s="190"/>
      <c r="O8" s="86" t="s">
        <v>82</v>
      </c>
      <c r="P8" s="2">
        <v>15</v>
      </c>
      <c r="Q8" s="89">
        <f>(P8*$B$2)/1000</f>
        <v>5.25</v>
      </c>
      <c r="R8" s="204"/>
      <c r="S8" s="109" t="s">
        <v>150</v>
      </c>
      <c r="T8" s="1">
        <v>10</v>
      </c>
      <c r="U8" s="89">
        <f>(T8*$B$2)/1000</f>
        <v>3.5</v>
      </c>
    </row>
    <row r="9" spans="1:21" s="135" customFormat="1" ht="19.8">
      <c r="A9" s="208"/>
      <c r="B9" s="211"/>
      <c r="C9" s="86" t="s">
        <v>151</v>
      </c>
      <c r="D9" s="2">
        <v>2</v>
      </c>
      <c r="E9" s="93">
        <f>(D9*$B$2)/1000</f>
        <v>0.7</v>
      </c>
      <c r="F9" s="190"/>
      <c r="G9" s="86" t="s">
        <v>150</v>
      </c>
      <c r="H9" s="2">
        <v>20</v>
      </c>
      <c r="I9" s="89">
        <f>(H9*$B$2)/1000</f>
        <v>7</v>
      </c>
      <c r="J9" s="203"/>
      <c r="K9" s="86" t="s">
        <v>118</v>
      </c>
      <c r="L9" s="136">
        <v>27</v>
      </c>
      <c r="M9" s="89">
        <f t="shared" si="0"/>
        <v>9.4499999999999993</v>
      </c>
      <c r="N9" s="190"/>
      <c r="O9" s="137" t="s">
        <v>152</v>
      </c>
      <c r="P9" s="2" t="s">
        <v>16</v>
      </c>
      <c r="Q9" s="2" t="s">
        <v>88</v>
      </c>
      <c r="R9" s="204"/>
      <c r="S9" s="86" t="s">
        <v>100</v>
      </c>
      <c r="T9" s="2" t="s">
        <v>16</v>
      </c>
      <c r="U9" s="2" t="s">
        <v>88</v>
      </c>
    </row>
    <row r="10" spans="1:21" s="135" customFormat="1" ht="19.8">
      <c r="A10" s="208"/>
      <c r="B10" s="211"/>
      <c r="C10" s="86" t="s">
        <v>153</v>
      </c>
      <c r="D10" s="2" t="s">
        <v>16</v>
      </c>
      <c r="E10" s="2" t="s">
        <v>88</v>
      </c>
      <c r="F10" s="190"/>
      <c r="G10" s="86"/>
      <c r="H10" s="2"/>
      <c r="I10" s="89"/>
      <c r="J10" s="203"/>
      <c r="K10" s="109" t="s">
        <v>82</v>
      </c>
      <c r="L10" s="136">
        <v>60</v>
      </c>
      <c r="M10" s="89">
        <f t="shared" si="0"/>
        <v>21</v>
      </c>
      <c r="N10" s="190"/>
      <c r="O10" s="137"/>
      <c r="P10" s="2"/>
      <c r="Q10" s="2"/>
      <c r="R10" s="204"/>
      <c r="S10" s="109" t="s">
        <v>154</v>
      </c>
      <c r="T10" s="2" t="s">
        <v>16</v>
      </c>
      <c r="U10" s="2" t="s">
        <v>88</v>
      </c>
    </row>
    <row r="11" spans="1:21" s="135" customFormat="1" ht="19.8">
      <c r="A11" s="208"/>
      <c r="B11" s="211"/>
      <c r="C11" s="86"/>
      <c r="D11" s="86"/>
      <c r="E11" s="89"/>
      <c r="F11" s="190"/>
      <c r="G11" s="86"/>
      <c r="H11" s="2"/>
      <c r="I11" s="89"/>
      <c r="J11" s="203"/>
      <c r="K11" s="86" t="s">
        <v>85</v>
      </c>
      <c r="L11" s="136">
        <v>5</v>
      </c>
      <c r="M11" s="89">
        <f t="shared" si="0"/>
        <v>1.75</v>
      </c>
      <c r="N11" s="190"/>
      <c r="O11" s="137"/>
      <c r="P11" s="91"/>
      <c r="Q11" s="2"/>
      <c r="R11" s="204"/>
      <c r="S11" s="109"/>
      <c r="T11" s="1"/>
      <c r="U11" s="1"/>
    </row>
    <row r="12" spans="1:21" s="135" customFormat="1" ht="19.8">
      <c r="A12" s="208"/>
      <c r="B12" s="211"/>
      <c r="C12" s="86"/>
      <c r="D12" s="86"/>
      <c r="E12" s="89"/>
      <c r="F12" s="190"/>
      <c r="G12" s="86"/>
      <c r="H12" s="2"/>
      <c r="I12" s="89"/>
      <c r="J12" s="203"/>
      <c r="K12" s="86"/>
      <c r="L12" s="136"/>
      <c r="M12" s="89"/>
      <c r="N12" s="190"/>
      <c r="O12" s="86"/>
      <c r="P12" s="86"/>
      <c r="Q12" s="2"/>
      <c r="R12" s="204"/>
      <c r="S12" s="109"/>
      <c r="T12" s="1"/>
      <c r="U12" s="1"/>
    </row>
    <row r="13" spans="1:21" s="135" customFormat="1" ht="19.8">
      <c r="A13" s="208" t="s">
        <v>102</v>
      </c>
      <c r="B13" s="209" t="s">
        <v>209</v>
      </c>
      <c r="C13" s="90" t="s">
        <v>207</v>
      </c>
      <c r="D13" s="91">
        <v>45</v>
      </c>
      <c r="E13" s="93">
        <f>(D13*$B$2)/1000</f>
        <v>15.75</v>
      </c>
      <c r="F13" s="190" t="s">
        <v>40</v>
      </c>
      <c r="G13" s="109" t="s">
        <v>155</v>
      </c>
      <c r="H13" s="1">
        <v>50</v>
      </c>
      <c r="I13" s="89">
        <f>(H13*$B$2)/1000</f>
        <v>17.5</v>
      </c>
      <c r="J13" s="204" t="s">
        <v>44</v>
      </c>
      <c r="K13" s="109" t="s">
        <v>156</v>
      </c>
      <c r="L13" s="109">
        <v>27</v>
      </c>
      <c r="M13" s="89">
        <f>(L13*$B$2)/1000</f>
        <v>9.4499999999999993</v>
      </c>
      <c r="N13" s="210" t="s">
        <v>204</v>
      </c>
      <c r="O13" s="101" t="s">
        <v>92</v>
      </c>
      <c r="P13" s="138">
        <v>55</v>
      </c>
      <c r="Q13" s="89">
        <f>(P13*$B$2)/1000</f>
        <v>19.25</v>
      </c>
      <c r="R13" s="207" t="s">
        <v>211</v>
      </c>
      <c r="S13" s="109" t="s">
        <v>210</v>
      </c>
      <c r="T13" s="2">
        <v>5</v>
      </c>
      <c r="U13" s="89">
        <f>(T13*$B$2)/1000</f>
        <v>1.75</v>
      </c>
    </row>
    <row r="14" spans="1:21" s="135" customFormat="1" ht="19.8">
      <c r="A14" s="208"/>
      <c r="B14" s="209"/>
      <c r="C14" s="90" t="s">
        <v>114</v>
      </c>
      <c r="D14" s="2">
        <v>10</v>
      </c>
      <c r="E14" s="93">
        <v>4</v>
      </c>
      <c r="F14" s="190" t="s">
        <v>88</v>
      </c>
      <c r="G14" s="109" t="s">
        <v>78</v>
      </c>
      <c r="H14" s="1">
        <v>8</v>
      </c>
      <c r="I14" s="89">
        <f>(H14*$B$2)/1000</f>
        <v>2.8</v>
      </c>
      <c r="J14" s="204"/>
      <c r="K14" s="109" t="s">
        <v>158</v>
      </c>
      <c r="L14" s="109">
        <v>35</v>
      </c>
      <c r="M14" s="89">
        <f>(L14*$B$2)/1000</f>
        <v>12.25</v>
      </c>
      <c r="N14" s="210"/>
      <c r="O14" s="101" t="s">
        <v>118</v>
      </c>
      <c r="P14" s="101">
        <v>25</v>
      </c>
      <c r="Q14" s="89">
        <f>(P14*$B$2)/1000</f>
        <v>8.75</v>
      </c>
      <c r="R14" s="207"/>
      <c r="S14" s="109" t="s">
        <v>82</v>
      </c>
      <c r="T14" s="1">
        <v>65</v>
      </c>
      <c r="U14" s="89">
        <f>(T14*$B$2)/1000</f>
        <v>22.75</v>
      </c>
    </row>
    <row r="15" spans="1:21" s="135" customFormat="1" ht="19.8">
      <c r="A15" s="208"/>
      <c r="B15" s="209"/>
      <c r="C15" s="137" t="s">
        <v>208</v>
      </c>
      <c r="D15" s="136">
        <v>25</v>
      </c>
      <c r="E15" s="93">
        <v>9</v>
      </c>
      <c r="F15" s="190"/>
      <c r="G15" s="109" t="s">
        <v>93</v>
      </c>
      <c r="H15" s="1" t="s">
        <v>16</v>
      </c>
      <c r="I15" s="94" t="s">
        <v>90</v>
      </c>
      <c r="J15" s="204"/>
      <c r="K15" s="109" t="s">
        <v>159</v>
      </c>
      <c r="L15" s="1">
        <v>25</v>
      </c>
      <c r="M15" s="89">
        <f>(L15*$B$2)/1000</f>
        <v>8.75</v>
      </c>
      <c r="N15" s="210"/>
      <c r="O15" s="139"/>
      <c r="P15" s="140"/>
      <c r="Q15" s="141"/>
      <c r="R15" s="207"/>
      <c r="S15" s="109" t="s">
        <v>78</v>
      </c>
      <c r="T15" s="1">
        <v>6</v>
      </c>
      <c r="U15" s="89">
        <f>(T15*$B$2)/1000</f>
        <v>2.1</v>
      </c>
    </row>
    <row r="16" spans="1:21" s="135" customFormat="1" ht="19.8">
      <c r="A16" s="208"/>
      <c r="B16" s="209"/>
      <c r="C16" s="137"/>
      <c r="D16" s="137"/>
      <c r="E16" s="1"/>
      <c r="F16" s="190"/>
      <c r="G16" s="109" t="s">
        <v>160</v>
      </c>
      <c r="H16" s="2" t="s">
        <v>16</v>
      </c>
      <c r="I16" s="2" t="s">
        <v>88</v>
      </c>
      <c r="J16" s="204"/>
      <c r="K16" s="109"/>
      <c r="L16" s="109"/>
      <c r="M16" s="1"/>
      <c r="N16" s="210"/>
      <c r="O16" s="139"/>
      <c r="P16" s="139"/>
      <c r="Q16" s="141"/>
      <c r="R16" s="207"/>
      <c r="S16" s="137"/>
      <c r="T16" s="137"/>
      <c r="U16" s="136"/>
    </row>
    <row r="17" spans="1:21" s="135" customFormat="1" ht="19.8">
      <c r="A17" s="208"/>
      <c r="B17" s="209"/>
      <c r="C17" s="137"/>
      <c r="D17" s="136"/>
      <c r="E17" s="1"/>
      <c r="F17" s="190"/>
      <c r="G17" s="137"/>
      <c r="H17" s="136"/>
      <c r="I17" s="136"/>
      <c r="J17" s="204"/>
      <c r="K17" s="142"/>
      <c r="L17" s="142"/>
      <c r="M17" s="142"/>
      <c r="N17" s="210"/>
      <c r="O17" s="139"/>
      <c r="P17" s="140"/>
      <c r="Q17" s="141"/>
      <c r="R17" s="207"/>
      <c r="S17" s="137"/>
      <c r="T17" s="166"/>
      <c r="U17" s="136"/>
    </row>
    <row r="18" spans="1:21" s="135" customFormat="1" ht="19.8">
      <c r="A18" s="208"/>
      <c r="B18" s="209"/>
      <c r="C18" s="137"/>
      <c r="D18" s="136"/>
      <c r="E18" s="1"/>
      <c r="F18" s="190"/>
      <c r="G18" s="137"/>
      <c r="H18" s="136"/>
      <c r="I18" s="136"/>
      <c r="J18" s="204"/>
      <c r="K18" s="142"/>
      <c r="L18" s="142"/>
      <c r="M18" s="142"/>
      <c r="N18" s="210"/>
      <c r="O18" s="143"/>
      <c r="P18" s="143"/>
      <c r="Q18" s="141"/>
      <c r="R18" s="207"/>
      <c r="S18" s="86"/>
      <c r="T18" s="167"/>
      <c r="U18" s="2"/>
    </row>
    <row r="19" spans="1:21" s="135" customFormat="1" ht="19.8">
      <c r="A19" s="208"/>
      <c r="B19" s="209"/>
      <c r="C19" s="144"/>
      <c r="D19" s="144"/>
      <c r="E19" s="1"/>
      <c r="F19" s="190"/>
      <c r="G19" s="86"/>
      <c r="H19" s="86"/>
      <c r="I19" s="2"/>
      <c r="J19" s="204"/>
      <c r="K19" s="142"/>
      <c r="L19" s="142"/>
      <c r="M19" s="142"/>
      <c r="N19" s="210"/>
      <c r="O19" s="86"/>
      <c r="P19" s="2"/>
      <c r="Q19" s="89"/>
      <c r="R19" s="207"/>
      <c r="S19" s="145"/>
      <c r="T19" s="168"/>
      <c r="U19" s="143"/>
    </row>
    <row r="20" spans="1:21" s="135" customFormat="1" ht="19.5" customHeight="1">
      <c r="A20" s="208" t="s">
        <v>111</v>
      </c>
      <c r="B20" s="190" t="s">
        <v>24</v>
      </c>
      <c r="C20" s="86" t="s">
        <v>24</v>
      </c>
      <c r="D20" s="2">
        <v>75</v>
      </c>
      <c r="E20" s="89">
        <f>(D20*$B$2)/1000</f>
        <v>26.25</v>
      </c>
      <c r="F20" s="190" t="s">
        <v>24</v>
      </c>
      <c r="G20" s="86" t="s">
        <v>24</v>
      </c>
      <c r="H20" s="2">
        <v>75</v>
      </c>
      <c r="I20" s="89">
        <f>(H20*$B$2)/1000</f>
        <v>26.25</v>
      </c>
      <c r="J20" s="204" t="s">
        <v>161</v>
      </c>
      <c r="K20" s="109" t="s">
        <v>162</v>
      </c>
      <c r="L20" s="1">
        <v>65</v>
      </c>
      <c r="M20" s="1" t="s">
        <v>163</v>
      </c>
      <c r="N20" s="190" t="s">
        <v>24</v>
      </c>
      <c r="O20" s="86" t="s">
        <v>24</v>
      </c>
      <c r="P20" s="2">
        <v>75</v>
      </c>
      <c r="Q20" s="89">
        <f>(P20*$B$2)/1000</f>
        <v>26.25</v>
      </c>
      <c r="R20" s="190" t="s">
        <v>24</v>
      </c>
      <c r="S20" s="86" t="s">
        <v>24</v>
      </c>
      <c r="T20" s="2">
        <v>75</v>
      </c>
      <c r="U20" s="89">
        <f>(T20*$B$2)/1000</f>
        <v>26.25</v>
      </c>
    </row>
    <row r="21" spans="1:21" s="135" customFormat="1" ht="19.8">
      <c r="A21" s="208"/>
      <c r="B21" s="190"/>
      <c r="C21" s="107"/>
      <c r="D21" s="2"/>
      <c r="E21" s="89"/>
      <c r="F21" s="190"/>
      <c r="G21" s="107"/>
      <c r="H21" s="2"/>
      <c r="I21" s="89"/>
      <c r="J21" s="204"/>
      <c r="K21" s="146"/>
      <c r="L21" s="1"/>
      <c r="M21" s="109"/>
      <c r="N21" s="190"/>
      <c r="O21" s="107"/>
      <c r="P21" s="2"/>
      <c r="Q21" s="89"/>
      <c r="R21" s="190"/>
      <c r="S21" s="107"/>
      <c r="T21" s="2"/>
      <c r="U21" s="89"/>
    </row>
    <row r="22" spans="1:21" s="135" customFormat="1" ht="19.8">
      <c r="A22" s="208"/>
      <c r="B22" s="190"/>
      <c r="C22" s="107"/>
      <c r="D22" s="2"/>
      <c r="E22" s="109"/>
      <c r="F22" s="190"/>
      <c r="G22" s="107"/>
      <c r="H22" s="2"/>
      <c r="I22" s="109"/>
      <c r="J22" s="204"/>
      <c r="K22" s="147"/>
      <c r="L22" s="109"/>
      <c r="M22" s="1"/>
      <c r="N22" s="190"/>
      <c r="O22" s="107"/>
      <c r="P22" s="2"/>
      <c r="Q22" s="109"/>
      <c r="R22" s="190"/>
      <c r="S22" s="107"/>
      <c r="T22" s="2"/>
      <c r="U22" s="109"/>
    </row>
    <row r="23" spans="1:21" s="135" customFormat="1" ht="19.8">
      <c r="A23" s="208"/>
      <c r="B23" s="190"/>
      <c r="C23" s="107"/>
      <c r="D23" s="86"/>
      <c r="E23" s="2"/>
      <c r="F23" s="190"/>
      <c r="G23" s="107"/>
      <c r="H23" s="86"/>
      <c r="I23" s="2"/>
      <c r="J23" s="204"/>
      <c r="K23" s="142"/>
      <c r="L23" s="142"/>
      <c r="M23" s="142"/>
      <c r="N23" s="190"/>
      <c r="O23" s="107"/>
      <c r="P23" s="86"/>
      <c r="Q23" s="2"/>
      <c r="R23" s="190"/>
      <c r="S23" s="107"/>
      <c r="T23" s="86"/>
      <c r="U23" s="2"/>
    </row>
    <row r="24" spans="1:21" s="135" customFormat="1" ht="19.8">
      <c r="A24" s="208"/>
      <c r="B24" s="190"/>
      <c r="C24" s="2"/>
      <c r="D24" s="2"/>
      <c r="E24" s="86"/>
      <c r="F24" s="190"/>
      <c r="G24" s="2"/>
      <c r="H24" s="2"/>
      <c r="I24" s="86"/>
      <c r="J24" s="204"/>
      <c r="K24" s="142"/>
      <c r="L24" s="142"/>
      <c r="M24" s="142"/>
      <c r="N24" s="190"/>
      <c r="O24" s="2"/>
      <c r="P24" s="2"/>
      <c r="Q24" s="86"/>
      <c r="R24" s="190"/>
      <c r="S24" s="2"/>
      <c r="T24" s="2"/>
      <c r="U24" s="86"/>
    </row>
    <row r="25" spans="1:21" s="135" customFormat="1" ht="19.8">
      <c r="A25" s="195" t="s">
        <v>112</v>
      </c>
      <c r="B25" s="204" t="s">
        <v>38</v>
      </c>
      <c r="C25" s="109" t="s">
        <v>158</v>
      </c>
      <c r="D25" s="109">
        <v>30</v>
      </c>
      <c r="E25" s="89">
        <f>(D25*$B$2)/1000</f>
        <v>10.5</v>
      </c>
      <c r="F25" s="206" t="s">
        <v>41</v>
      </c>
      <c r="G25" s="109" t="s">
        <v>164</v>
      </c>
      <c r="H25" s="1">
        <v>4</v>
      </c>
      <c r="I25" s="89">
        <f>(H25*$B$2)/1000</f>
        <v>1.4</v>
      </c>
      <c r="J25" s="204" t="s">
        <v>46</v>
      </c>
      <c r="K25" s="109" t="s">
        <v>46</v>
      </c>
      <c r="L25" s="109" t="s">
        <v>165</v>
      </c>
      <c r="M25" s="1" t="s">
        <v>166</v>
      </c>
      <c r="N25" s="207" t="s">
        <v>198</v>
      </c>
      <c r="O25" s="109" t="s">
        <v>205</v>
      </c>
      <c r="P25" s="109">
        <v>12</v>
      </c>
      <c r="Q25" s="89">
        <f>(P25*$B$2)/1000</f>
        <v>4.2</v>
      </c>
      <c r="R25" s="204" t="s">
        <v>194</v>
      </c>
      <c r="S25" s="109" t="s">
        <v>167</v>
      </c>
      <c r="T25" s="1" t="s">
        <v>16</v>
      </c>
      <c r="U25" s="100" t="s">
        <v>88</v>
      </c>
    </row>
    <row r="26" spans="1:21" s="135" customFormat="1" ht="19.8">
      <c r="A26" s="195"/>
      <c r="B26" s="204"/>
      <c r="C26" s="1" t="s">
        <v>168</v>
      </c>
      <c r="D26" s="1" t="s">
        <v>16</v>
      </c>
      <c r="E26" s="100" t="s">
        <v>88</v>
      </c>
      <c r="F26" s="206"/>
      <c r="G26" s="109" t="s">
        <v>83</v>
      </c>
      <c r="H26" s="1">
        <v>10</v>
      </c>
      <c r="I26" s="89">
        <f>(H26*$B$2)/1000</f>
        <v>3.5</v>
      </c>
      <c r="J26" s="204"/>
      <c r="K26" s="1"/>
      <c r="L26" s="1"/>
      <c r="M26" s="1"/>
      <c r="N26" s="207"/>
      <c r="O26" s="109" t="s">
        <v>206</v>
      </c>
      <c r="P26" s="109">
        <v>5</v>
      </c>
      <c r="Q26" s="93">
        <f>(P26*$B$2)/1000</f>
        <v>1.75</v>
      </c>
      <c r="R26" s="204"/>
      <c r="S26" s="86" t="s">
        <v>196</v>
      </c>
      <c r="T26" s="2">
        <v>10</v>
      </c>
      <c r="U26" s="89">
        <f>(T26*$B$2)/1000</f>
        <v>3.5</v>
      </c>
    </row>
    <row r="27" spans="1:21" s="135" customFormat="1" ht="19.8">
      <c r="A27" s="195"/>
      <c r="B27" s="204"/>
      <c r="C27" s="146" t="s">
        <v>169</v>
      </c>
      <c r="D27" s="1" t="s">
        <v>16</v>
      </c>
      <c r="E27" s="100" t="s">
        <v>88</v>
      </c>
      <c r="F27" s="206"/>
      <c r="G27" s="109"/>
      <c r="H27" s="1"/>
      <c r="I27" s="109"/>
      <c r="J27" s="204"/>
      <c r="K27" s="109"/>
      <c r="L27" s="109"/>
      <c r="M27" s="1"/>
      <c r="N27" s="207"/>
      <c r="O27" s="109"/>
      <c r="P27" s="109"/>
      <c r="Q27" s="94"/>
      <c r="R27" s="204"/>
      <c r="S27" s="86" t="s">
        <v>78</v>
      </c>
      <c r="T27" s="2">
        <v>8</v>
      </c>
      <c r="U27" s="89">
        <f>(T27*$B$2)/1000</f>
        <v>2.8</v>
      </c>
    </row>
    <row r="28" spans="1:21" s="135" customFormat="1" ht="19.8">
      <c r="A28" s="195"/>
      <c r="B28" s="204"/>
      <c r="C28" s="146"/>
      <c r="D28" s="1"/>
      <c r="E28" s="109"/>
      <c r="F28" s="206"/>
      <c r="G28" s="1"/>
      <c r="H28" s="1"/>
      <c r="I28" s="1"/>
      <c r="J28" s="204"/>
      <c r="K28" s="109"/>
      <c r="L28" s="109"/>
      <c r="M28" s="1"/>
      <c r="N28" s="207"/>
      <c r="O28" s="109"/>
      <c r="P28" s="109"/>
      <c r="Q28" s="94"/>
      <c r="R28" s="204"/>
      <c r="S28" s="109"/>
      <c r="T28" s="90"/>
      <c r="U28" s="1"/>
    </row>
    <row r="29" spans="1:21" s="135" customFormat="1" ht="19.8">
      <c r="A29" s="195"/>
      <c r="B29" s="204"/>
      <c r="C29" s="146"/>
      <c r="D29" s="1"/>
      <c r="E29" s="109"/>
      <c r="F29" s="206"/>
      <c r="G29" s="109"/>
      <c r="H29" s="109"/>
      <c r="I29" s="1"/>
      <c r="J29" s="204"/>
      <c r="K29" s="109"/>
      <c r="L29" s="109"/>
      <c r="M29" s="1"/>
      <c r="N29" s="207"/>
      <c r="O29" s="109"/>
      <c r="P29" s="109"/>
      <c r="Q29" s="94"/>
      <c r="R29" s="204"/>
      <c r="S29" s="109"/>
      <c r="T29" s="90"/>
      <c r="U29" s="1"/>
    </row>
    <row r="30" spans="1:21" s="135" customFormat="1" ht="19.8">
      <c r="A30" s="195" t="s">
        <v>7</v>
      </c>
      <c r="B30" s="195"/>
      <c r="C30" s="86"/>
      <c r="D30" s="2"/>
      <c r="E30" s="2"/>
      <c r="F30" s="2" t="s">
        <v>7</v>
      </c>
      <c r="G30" s="109" t="s">
        <v>7</v>
      </c>
      <c r="H30" s="90" t="s">
        <v>16</v>
      </c>
      <c r="I30" s="1" t="s">
        <v>123</v>
      </c>
      <c r="J30" s="1"/>
      <c r="K30" s="1"/>
      <c r="L30" s="1"/>
      <c r="M30" s="1"/>
      <c r="N30" s="2" t="s">
        <v>7</v>
      </c>
      <c r="O30" s="109" t="s">
        <v>7</v>
      </c>
      <c r="P30" s="90" t="s">
        <v>16</v>
      </c>
      <c r="Q30" s="1" t="s">
        <v>123</v>
      </c>
      <c r="R30" s="2" t="s">
        <v>7</v>
      </c>
      <c r="S30" s="109"/>
      <c r="T30" s="90"/>
      <c r="U30" s="1"/>
    </row>
    <row r="31" spans="1:21" s="135" customFormat="1" ht="19.8">
      <c r="A31" s="195" t="s">
        <v>124</v>
      </c>
      <c r="B31" s="195"/>
      <c r="C31" s="2"/>
      <c r="D31" s="86"/>
      <c r="E31" s="2"/>
      <c r="F31" s="2" t="s">
        <v>124</v>
      </c>
      <c r="G31" s="2"/>
      <c r="H31" s="86"/>
      <c r="I31" s="2"/>
      <c r="J31" s="2" t="s">
        <v>124</v>
      </c>
      <c r="K31" s="2"/>
      <c r="L31" s="86"/>
      <c r="M31" s="2"/>
      <c r="N31" s="2" t="s">
        <v>124</v>
      </c>
      <c r="O31" s="2"/>
      <c r="P31" s="86"/>
      <c r="Q31" s="2"/>
      <c r="R31" s="2" t="s">
        <v>124</v>
      </c>
      <c r="S31" s="2"/>
      <c r="T31" s="86"/>
      <c r="U31" s="2"/>
    </row>
    <row r="32" spans="1:21" s="135" customFormat="1" ht="17.399999999999999" customHeight="1">
      <c r="A32" s="205" t="s">
        <v>125</v>
      </c>
      <c r="B32" s="185" t="s">
        <v>126</v>
      </c>
      <c r="C32" s="185"/>
      <c r="D32" s="109">
        <v>3</v>
      </c>
      <c r="E32" s="148">
        <f>D32*45</f>
        <v>135</v>
      </c>
      <c r="F32" s="185" t="s">
        <v>126</v>
      </c>
      <c r="G32" s="185"/>
      <c r="H32" s="86">
        <v>3</v>
      </c>
      <c r="I32" s="117">
        <f>H32*45</f>
        <v>135</v>
      </c>
      <c r="J32" s="185" t="s">
        <v>126</v>
      </c>
      <c r="K32" s="185"/>
      <c r="L32" s="86">
        <v>3</v>
      </c>
      <c r="M32" s="117">
        <f>L32*45</f>
        <v>135</v>
      </c>
      <c r="N32" s="185" t="s">
        <v>126</v>
      </c>
      <c r="O32" s="185"/>
      <c r="P32" s="86">
        <v>3</v>
      </c>
      <c r="Q32" s="117">
        <f>P32*45</f>
        <v>135</v>
      </c>
      <c r="R32" s="185" t="s">
        <v>126</v>
      </c>
      <c r="S32" s="185"/>
      <c r="T32" s="86">
        <v>3</v>
      </c>
      <c r="U32" s="117">
        <f>T32*45</f>
        <v>135</v>
      </c>
    </row>
    <row r="33" spans="1:21" s="135" customFormat="1" ht="19.8">
      <c r="A33" s="205"/>
      <c r="B33" s="116" t="s">
        <v>127</v>
      </c>
      <c r="C33" s="116"/>
      <c r="D33" s="109">
        <v>5</v>
      </c>
      <c r="E33" s="149">
        <f>D33*70</f>
        <v>350</v>
      </c>
      <c r="F33" s="185" t="s">
        <v>127</v>
      </c>
      <c r="G33" s="185"/>
      <c r="H33" s="86">
        <v>5</v>
      </c>
      <c r="I33" s="121">
        <f>H33*70</f>
        <v>350</v>
      </c>
      <c r="J33" s="185" t="s">
        <v>127</v>
      </c>
      <c r="K33" s="185"/>
      <c r="L33" s="86">
        <v>5.8</v>
      </c>
      <c r="M33" s="121">
        <f>L33*70</f>
        <v>406</v>
      </c>
      <c r="N33" s="185" t="s">
        <v>127</v>
      </c>
      <c r="O33" s="185"/>
      <c r="P33" s="86">
        <v>5.5</v>
      </c>
      <c r="Q33" s="121">
        <f>P33*70</f>
        <v>385</v>
      </c>
      <c r="R33" s="185" t="s">
        <v>127</v>
      </c>
      <c r="S33" s="185"/>
      <c r="T33" s="86">
        <v>5.2</v>
      </c>
      <c r="U33" s="121">
        <f>T33*70</f>
        <v>364</v>
      </c>
    </row>
    <row r="34" spans="1:21" s="135" customFormat="1" ht="19.8">
      <c r="A34" s="205"/>
      <c r="B34" s="116" t="s">
        <v>128</v>
      </c>
      <c r="C34" s="116"/>
      <c r="D34" s="109">
        <v>2.5</v>
      </c>
      <c r="E34" s="148">
        <f>D34*75</f>
        <v>187.5</v>
      </c>
      <c r="F34" s="185" t="s">
        <v>128</v>
      </c>
      <c r="G34" s="185"/>
      <c r="H34" s="86">
        <v>2.5</v>
      </c>
      <c r="I34" s="121">
        <f>H34*75</f>
        <v>187.5</v>
      </c>
      <c r="J34" s="185" t="s">
        <v>128</v>
      </c>
      <c r="K34" s="185"/>
      <c r="L34" s="86">
        <v>3.5</v>
      </c>
      <c r="M34" s="121">
        <f>L34*75</f>
        <v>262.5</v>
      </c>
      <c r="N34" s="185" t="s">
        <v>128</v>
      </c>
      <c r="O34" s="185"/>
      <c r="P34" s="86">
        <v>2.5</v>
      </c>
      <c r="Q34" s="121">
        <f>P34*75</f>
        <v>187.5</v>
      </c>
      <c r="R34" s="185" t="s">
        <v>128</v>
      </c>
      <c r="S34" s="185"/>
      <c r="T34" s="86">
        <v>2.5</v>
      </c>
      <c r="U34" s="121">
        <f>T34*75</f>
        <v>187.5</v>
      </c>
    </row>
    <row r="35" spans="1:21" s="135" customFormat="1" ht="19.8">
      <c r="A35" s="205"/>
      <c r="B35" s="116" t="s">
        <v>129</v>
      </c>
      <c r="C35" s="116"/>
      <c r="D35" s="109">
        <v>1.2</v>
      </c>
      <c r="E35" s="149">
        <f>D35*25</f>
        <v>30</v>
      </c>
      <c r="F35" s="185" t="s">
        <v>129</v>
      </c>
      <c r="G35" s="185"/>
      <c r="H35" s="86">
        <v>1.6</v>
      </c>
      <c r="I35" s="121">
        <f>H35*25</f>
        <v>40</v>
      </c>
      <c r="J35" s="185" t="s">
        <v>129</v>
      </c>
      <c r="K35" s="185"/>
      <c r="L35" s="86">
        <v>1.2</v>
      </c>
      <c r="M35" s="121">
        <f>L35*25</f>
        <v>30</v>
      </c>
      <c r="N35" s="185" t="s">
        <v>129</v>
      </c>
      <c r="O35" s="185"/>
      <c r="P35" s="86">
        <v>1.5</v>
      </c>
      <c r="Q35" s="121">
        <f>P35*25</f>
        <v>37.5</v>
      </c>
      <c r="R35" s="185" t="s">
        <v>129</v>
      </c>
      <c r="S35" s="185"/>
      <c r="T35" s="86">
        <v>1.6</v>
      </c>
      <c r="U35" s="121">
        <f>T35*25</f>
        <v>40</v>
      </c>
    </row>
    <row r="36" spans="1:21" s="135" customFormat="1" ht="19.8">
      <c r="A36" s="205"/>
      <c r="B36" s="116" t="s">
        <v>130</v>
      </c>
      <c r="C36" s="116"/>
      <c r="D36" s="1">
        <v>0</v>
      </c>
      <c r="E36" s="148">
        <f>D36*60</f>
        <v>0</v>
      </c>
      <c r="F36" s="185" t="s">
        <v>130</v>
      </c>
      <c r="G36" s="185"/>
      <c r="H36" s="2">
        <v>1</v>
      </c>
      <c r="I36" s="121">
        <f>H36*60</f>
        <v>60</v>
      </c>
      <c r="J36" s="185" t="s">
        <v>130</v>
      </c>
      <c r="K36" s="185"/>
      <c r="L36" s="2">
        <v>0</v>
      </c>
      <c r="M36" s="121">
        <f>L36*60</f>
        <v>0</v>
      </c>
      <c r="N36" s="185" t="s">
        <v>130</v>
      </c>
      <c r="O36" s="185"/>
      <c r="P36" s="2">
        <v>1</v>
      </c>
      <c r="Q36" s="121">
        <f>P36*60</f>
        <v>60</v>
      </c>
      <c r="R36" s="185" t="s">
        <v>130</v>
      </c>
      <c r="S36" s="185"/>
      <c r="T36" s="2">
        <v>0</v>
      </c>
      <c r="U36" s="121">
        <f>T36*60</f>
        <v>0</v>
      </c>
    </row>
    <row r="37" spans="1:21" s="135" customFormat="1" ht="19.8">
      <c r="A37" s="205"/>
      <c r="B37" s="116" t="s">
        <v>131</v>
      </c>
      <c r="C37" s="116"/>
      <c r="D37" s="1">
        <v>0</v>
      </c>
      <c r="E37" s="148">
        <v>0</v>
      </c>
      <c r="F37" s="116" t="s">
        <v>131</v>
      </c>
      <c r="G37" s="116"/>
      <c r="H37" s="2">
        <v>0</v>
      </c>
      <c r="I37" s="117">
        <v>0</v>
      </c>
      <c r="J37" s="116" t="s">
        <v>131</v>
      </c>
      <c r="K37" s="116"/>
      <c r="L37" s="2">
        <v>1</v>
      </c>
      <c r="M37" s="117">
        <f>L37*120</f>
        <v>120</v>
      </c>
      <c r="N37" s="116" t="s">
        <v>131</v>
      </c>
      <c r="O37" s="116"/>
      <c r="P37" s="2">
        <v>0.1</v>
      </c>
      <c r="Q37" s="121">
        <f>P37*120</f>
        <v>12</v>
      </c>
      <c r="R37" s="116" t="s">
        <v>131</v>
      </c>
      <c r="S37" s="116"/>
      <c r="T37" s="2">
        <v>0</v>
      </c>
      <c r="U37" s="117">
        <v>0</v>
      </c>
    </row>
    <row r="38" spans="1:21" s="135" customFormat="1" ht="19.8">
      <c r="A38" s="150"/>
      <c r="B38" s="185" t="s">
        <v>134</v>
      </c>
      <c r="C38" s="185"/>
      <c r="D38" s="151"/>
      <c r="E38" s="149">
        <f>SUM(E32:E36)</f>
        <v>702.5</v>
      </c>
      <c r="F38" s="185" t="s">
        <v>134</v>
      </c>
      <c r="G38" s="185"/>
      <c r="H38" s="126"/>
      <c r="I38" s="121">
        <f>SUM(I32:I36)</f>
        <v>772.5</v>
      </c>
      <c r="J38" s="185" t="s">
        <v>134</v>
      </c>
      <c r="K38" s="185"/>
      <c r="L38" s="126"/>
      <c r="M38" s="121">
        <f>SUM(M32:M37)</f>
        <v>953.5</v>
      </c>
      <c r="N38" s="185" t="s">
        <v>134</v>
      </c>
      <c r="O38" s="185"/>
      <c r="P38" s="126"/>
      <c r="Q38" s="121">
        <f>SUM(Q32:Q37)</f>
        <v>817</v>
      </c>
      <c r="R38" s="185" t="s">
        <v>134</v>
      </c>
      <c r="S38" s="185"/>
      <c r="T38" s="126"/>
      <c r="U38" s="121">
        <f>SUM(U32:U36)</f>
        <v>726.5</v>
      </c>
    </row>
    <row r="39" spans="1:21" s="135" customFormat="1" ht="19.8">
      <c r="A39" s="152"/>
      <c r="B39" s="152" t="s">
        <v>135</v>
      </c>
      <c r="C39" s="152"/>
      <c r="D39" s="152"/>
      <c r="E39" s="152"/>
      <c r="F39" s="152"/>
      <c r="G39" s="152"/>
      <c r="H39" s="152" t="s">
        <v>136</v>
      </c>
      <c r="I39" s="152"/>
      <c r="J39" s="152"/>
      <c r="K39" s="152"/>
      <c r="L39" s="152"/>
      <c r="M39" s="152"/>
      <c r="N39" s="152"/>
      <c r="O39" s="152"/>
      <c r="P39" s="152" t="s">
        <v>137</v>
      </c>
      <c r="Q39" s="152"/>
    </row>
  </sheetData>
  <mergeCells count="65">
    <mergeCell ref="A1:U1"/>
    <mergeCell ref="C2:U2"/>
    <mergeCell ref="B3:E3"/>
    <mergeCell ref="F3:I3"/>
    <mergeCell ref="J3:M3"/>
    <mergeCell ref="N3:Q3"/>
    <mergeCell ref="R3:U3"/>
    <mergeCell ref="R5:R6"/>
    <mergeCell ref="A7:A12"/>
    <mergeCell ref="B7:B12"/>
    <mergeCell ref="F7:F12"/>
    <mergeCell ref="N7:N12"/>
    <mergeCell ref="R7:R12"/>
    <mergeCell ref="A5:A6"/>
    <mergeCell ref="B5:B6"/>
    <mergeCell ref="F5:F6"/>
    <mergeCell ref="J5:J12"/>
    <mergeCell ref="N5:N6"/>
    <mergeCell ref="R13:R19"/>
    <mergeCell ref="A20:A24"/>
    <mergeCell ref="B20:B24"/>
    <mergeCell ref="F20:F24"/>
    <mergeCell ref="J20:J24"/>
    <mergeCell ref="N20:N24"/>
    <mergeCell ref="R20:R24"/>
    <mergeCell ref="A13:A19"/>
    <mergeCell ref="B13:B19"/>
    <mergeCell ref="F13:F19"/>
    <mergeCell ref="J13:J19"/>
    <mergeCell ref="N13:N19"/>
    <mergeCell ref="A25:A29"/>
    <mergeCell ref="B25:B29"/>
    <mergeCell ref="F25:F29"/>
    <mergeCell ref="J25:J29"/>
    <mergeCell ref="N25:N29"/>
    <mergeCell ref="R25:R29"/>
    <mergeCell ref="A30:B30"/>
    <mergeCell ref="A31:B31"/>
    <mergeCell ref="A32:A37"/>
    <mergeCell ref="B32:C32"/>
    <mergeCell ref="F32:G32"/>
    <mergeCell ref="J32:K32"/>
    <mergeCell ref="N32:O32"/>
    <mergeCell ref="R32:S32"/>
    <mergeCell ref="F33:G33"/>
    <mergeCell ref="J33:K33"/>
    <mergeCell ref="N33:O33"/>
    <mergeCell ref="R33:S33"/>
    <mergeCell ref="F34:G34"/>
    <mergeCell ref="J34:K34"/>
    <mergeCell ref="N34:O34"/>
    <mergeCell ref="R34:S34"/>
    <mergeCell ref="F35:G35"/>
    <mergeCell ref="J35:K35"/>
    <mergeCell ref="N35:O35"/>
    <mergeCell ref="R35:S35"/>
    <mergeCell ref="F36:G36"/>
    <mergeCell ref="J36:K36"/>
    <mergeCell ref="N36:O36"/>
    <mergeCell ref="R36:S36"/>
    <mergeCell ref="B38:C38"/>
    <mergeCell ref="F38:G38"/>
    <mergeCell ref="J38:K38"/>
    <mergeCell ref="N38:O38"/>
    <mergeCell ref="R38:S38"/>
  </mergeCells>
  <phoneticPr fontId="36" type="noConversion"/>
  <pageMargins left="0.78749999999999998" right="0.78749999999999998" top="1.05277777777778" bottom="1.05277777777778" header="0.78749999999999998" footer="0.78749999999999998"/>
  <pageSetup paperSize="9" scale="54" firstPageNumber="0" orientation="landscape" horizontalDpi="300" verticalDpi="300" r:id="rId1"/>
  <headerFooter>
    <oddHeader>&amp;C&amp;"Times New Roman,標準"&amp;12&amp;A</oddHeader>
    <oddFooter>&amp;C&amp;"Times New Roman,標準"&amp;12頁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tabSelected="1" topLeftCell="C1" zoomScale="82" zoomScaleNormal="82" workbookViewId="0">
      <selection activeCell="T39" sqref="T39"/>
    </sheetView>
  </sheetViews>
  <sheetFormatPr defaultColWidth="10.09765625" defaultRowHeight="14.4"/>
  <sheetData>
    <row r="1" spans="1:21" ht="24.6">
      <c r="A1" s="201" t="s">
        <v>170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</row>
    <row r="2" spans="1:21" ht="22.2">
      <c r="A2" s="134" t="s">
        <v>195</v>
      </c>
      <c r="B2" s="134">
        <v>350</v>
      </c>
      <c r="C2" s="212" t="s">
        <v>64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</row>
    <row r="3" spans="1:21" s="135" customFormat="1" ht="19.8">
      <c r="A3" s="2" t="s">
        <v>0</v>
      </c>
      <c r="B3" s="195" t="s">
        <v>171</v>
      </c>
      <c r="C3" s="195"/>
      <c r="D3" s="195"/>
      <c r="E3" s="195"/>
      <c r="F3" s="195" t="s">
        <v>172</v>
      </c>
      <c r="G3" s="195"/>
      <c r="H3" s="195"/>
      <c r="I3" s="195"/>
      <c r="J3" s="195" t="s">
        <v>173</v>
      </c>
      <c r="K3" s="195"/>
      <c r="L3" s="195"/>
      <c r="M3" s="195"/>
      <c r="N3" s="195" t="s">
        <v>174</v>
      </c>
      <c r="O3" s="195"/>
      <c r="P3" s="195"/>
      <c r="Q3" s="195"/>
      <c r="R3" s="195" t="s">
        <v>175</v>
      </c>
      <c r="S3" s="195"/>
      <c r="T3" s="195"/>
      <c r="U3" s="195"/>
    </row>
    <row r="4" spans="1:21" s="135" customFormat="1" ht="19.8">
      <c r="A4" s="2" t="s">
        <v>70</v>
      </c>
      <c r="B4" s="86" t="s">
        <v>71</v>
      </c>
      <c r="C4" s="2" t="s">
        <v>72</v>
      </c>
      <c r="D4" s="2" t="s">
        <v>73</v>
      </c>
      <c r="E4" s="86" t="s">
        <v>74</v>
      </c>
      <c r="F4" s="86" t="s">
        <v>71</v>
      </c>
      <c r="G4" s="2" t="s">
        <v>72</v>
      </c>
      <c r="H4" s="2" t="s">
        <v>73</v>
      </c>
      <c r="I4" s="86" t="s">
        <v>74</v>
      </c>
      <c r="J4" s="86" t="s">
        <v>71</v>
      </c>
      <c r="K4" s="2" t="s">
        <v>72</v>
      </c>
      <c r="L4" s="2" t="s">
        <v>73</v>
      </c>
      <c r="M4" s="86" t="s">
        <v>74</v>
      </c>
      <c r="N4" s="86" t="s">
        <v>71</v>
      </c>
      <c r="O4" s="2" t="s">
        <v>72</v>
      </c>
      <c r="P4" s="2" t="s">
        <v>73</v>
      </c>
      <c r="Q4" s="86" t="s">
        <v>74</v>
      </c>
      <c r="R4" s="86" t="s">
        <v>71</v>
      </c>
      <c r="S4" s="2" t="s">
        <v>72</v>
      </c>
      <c r="T4" s="2" t="s">
        <v>73</v>
      </c>
      <c r="U4" s="86" t="s">
        <v>74</v>
      </c>
    </row>
    <row r="5" spans="1:21" s="135" customFormat="1" ht="19.8">
      <c r="A5" s="208" t="s">
        <v>2</v>
      </c>
      <c r="B5" s="195" t="s">
        <v>36</v>
      </c>
      <c r="C5" s="2" t="s">
        <v>75</v>
      </c>
      <c r="D5" s="2">
        <v>100</v>
      </c>
      <c r="E5" s="89">
        <f>(D5*$B$2)/1000</f>
        <v>35</v>
      </c>
      <c r="F5" s="195" t="s">
        <v>21</v>
      </c>
      <c r="G5" s="2" t="s">
        <v>75</v>
      </c>
      <c r="H5" s="2">
        <v>90</v>
      </c>
      <c r="I5" s="89">
        <f>(H5*$B$2)/1000</f>
        <v>31.5</v>
      </c>
      <c r="J5" s="208" t="s">
        <v>55</v>
      </c>
      <c r="K5" s="2" t="s">
        <v>75</v>
      </c>
      <c r="L5" s="88">
        <v>100</v>
      </c>
      <c r="M5" s="89">
        <f t="shared" ref="M5:M10" si="0">(L5*$B$2)/1000</f>
        <v>35</v>
      </c>
      <c r="N5" s="196" t="s">
        <v>29</v>
      </c>
      <c r="O5" s="1" t="s">
        <v>75</v>
      </c>
      <c r="P5" s="1">
        <v>90</v>
      </c>
      <c r="Q5" s="89">
        <f>(P5*$B$2)/1000</f>
        <v>31.5</v>
      </c>
      <c r="R5" s="203" t="s">
        <v>176</v>
      </c>
      <c r="S5" s="203"/>
      <c r="T5" s="203"/>
      <c r="U5" s="203"/>
    </row>
    <row r="6" spans="1:21" s="135" customFormat="1" ht="19.8">
      <c r="A6" s="208"/>
      <c r="B6" s="195"/>
      <c r="C6" s="2"/>
      <c r="D6" s="2"/>
      <c r="E6" s="2"/>
      <c r="F6" s="195"/>
      <c r="G6" s="2" t="s">
        <v>77</v>
      </c>
      <c r="H6" s="2">
        <v>10</v>
      </c>
      <c r="I6" s="89">
        <f>(H6*$B$2)/1000</f>
        <v>3.5</v>
      </c>
      <c r="J6" s="208"/>
      <c r="K6" s="86" t="s">
        <v>114</v>
      </c>
      <c r="L6" s="2">
        <v>8</v>
      </c>
      <c r="M6" s="89">
        <f t="shared" si="0"/>
        <v>2.8</v>
      </c>
      <c r="N6" s="196"/>
      <c r="O6" s="1" t="s">
        <v>79</v>
      </c>
      <c r="P6" s="1">
        <v>10</v>
      </c>
      <c r="Q6" s="89">
        <f>(P6*$B$2)/1000</f>
        <v>3.5</v>
      </c>
      <c r="R6" s="203"/>
      <c r="S6" s="203"/>
      <c r="T6" s="203"/>
      <c r="U6" s="203"/>
    </row>
    <row r="7" spans="1:21" s="135" customFormat="1" ht="19.8">
      <c r="A7" s="208" t="s">
        <v>80</v>
      </c>
      <c r="B7" s="211" t="s">
        <v>50</v>
      </c>
      <c r="C7" s="86" t="s">
        <v>177</v>
      </c>
      <c r="D7" s="86">
        <v>85</v>
      </c>
      <c r="E7" s="89" t="s">
        <v>178</v>
      </c>
      <c r="F7" s="190" t="s">
        <v>52</v>
      </c>
      <c r="G7" s="86" t="s">
        <v>108</v>
      </c>
      <c r="H7" s="2">
        <v>65</v>
      </c>
      <c r="I7" s="89">
        <f>(H7*$B$2)/1000</f>
        <v>22.75</v>
      </c>
      <c r="J7" s="208"/>
      <c r="K7" s="86" t="s">
        <v>78</v>
      </c>
      <c r="L7" s="86">
        <v>60</v>
      </c>
      <c r="M7" s="89">
        <f t="shared" si="0"/>
        <v>21</v>
      </c>
      <c r="N7" s="213" t="s">
        <v>58</v>
      </c>
      <c r="O7" s="86" t="s">
        <v>81</v>
      </c>
      <c r="P7" s="2">
        <v>70</v>
      </c>
      <c r="Q7" s="89">
        <f>(P7*$B$2)/1000</f>
        <v>24.5</v>
      </c>
      <c r="R7" s="203"/>
      <c r="S7" s="203"/>
      <c r="T7" s="203"/>
      <c r="U7" s="203"/>
    </row>
    <row r="8" spans="1:21" s="135" customFormat="1" ht="19.8">
      <c r="A8" s="208"/>
      <c r="B8" s="211"/>
      <c r="C8" s="86"/>
      <c r="D8" s="2"/>
      <c r="E8" s="89"/>
      <c r="F8" s="190"/>
      <c r="G8" s="86" t="s">
        <v>156</v>
      </c>
      <c r="H8" s="2">
        <v>23</v>
      </c>
      <c r="I8" s="89">
        <f>(H8*$B$2)/1000</f>
        <v>8.0500000000000007</v>
      </c>
      <c r="J8" s="208"/>
      <c r="K8" s="86" t="s">
        <v>118</v>
      </c>
      <c r="L8" s="86">
        <v>25</v>
      </c>
      <c r="M8" s="89">
        <f t="shared" si="0"/>
        <v>8.75</v>
      </c>
      <c r="N8" s="213"/>
      <c r="O8" s="90" t="s">
        <v>86</v>
      </c>
      <c r="P8" s="91">
        <v>8</v>
      </c>
      <c r="Q8" s="89">
        <f>(P8*$B$2)/1000</f>
        <v>2.8</v>
      </c>
      <c r="R8" s="203"/>
      <c r="S8" s="203"/>
      <c r="T8" s="203"/>
      <c r="U8" s="203"/>
    </row>
    <row r="9" spans="1:21" s="135" customFormat="1" ht="19.8">
      <c r="A9" s="208"/>
      <c r="B9" s="211"/>
      <c r="C9" s="86"/>
      <c r="D9" s="86"/>
      <c r="E9" s="89"/>
      <c r="F9" s="190"/>
      <c r="G9" s="86" t="s">
        <v>100</v>
      </c>
      <c r="H9" s="2">
        <v>1</v>
      </c>
      <c r="I9" s="2" t="s">
        <v>88</v>
      </c>
      <c r="J9" s="208"/>
      <c r="K9" s="86" t="s">
        <v>82</v>
      </c>
      <c r="L9" s="86">
        <v>50</v>
      </c>
      <c r="M9" s="89">
        <f t="shared" si="0"/>
        <v>17.5</v>
      </c>
      <c r="N9" s="213"/>
      <c r="O9" s="100" t="s">
        <v>87</v>
      </c>
      <c r="P9" s="123" t="s">
        <v>16</v>
      </c>
      <c r="Q9" s="100" t="s">
        <v>88</v>
      </c>
      <c r="R9" s="203"/>
      <c r="S9" s="203"/>
      <c r="T9" s="203"/>
      <c r="U9" s="203"/>
    </row>
    <row r="10" spans="1:21" s="135" customFormat="1" ht="19.8">
      <c r="A10" s="208"/>
      <c r="B10" s="211"/>
      <c r="C10" s="86"/>
      <c r="D10" s="2"/>
      <c r="E10" s="89"/>
      <c r="F10" s="190"/>
      <c r="G10" s="86" t="s">
        <v>85</v>
      </c>
      <c r="H10" s="2">
        <v>5</v>
      </c>
      <c r="I10" s="89">
        <f>(H10*$B$2)/1000</f>
        <v>1.75</v>
      </c>
      <c r="J10" s="208"/>
      <c r="K10" s="137" t="s">
        <v>85</v>
      </c>
      <c r="L10" s="136">
        <v>3</v>
      </c>
      <c r="M10" s="93">
        <f t="shared" si="0"/>
        <v>1.05</v>
      </c>
      <c r="N10" s="213"/>
      <c r="O10" s="100" t="s">
        <v>179</v>
      </c>
      <c r="P10" s="123" t="s">
        <v>16</v>
      </c>
      <c r="Q10" s="100" t="s">
        <v>88</v>
      </c>
      <c r="R10" s="203"/>
      <c r="S10" s="203"/>
      <c r="T10" s="203"/>
      <c r="U10" s="203"/>
    </row>
    <row r="11" spans="1:21" s="135" customFormat="1" ht="19.8">
      <c r="A11" s="208"/>
      <c r="B11" s="211"/>
      <c r="C11" s="86"/>
      <c r="D11" s="86"/>
      <c r="E11" s="89"/>
      <c r="F11" s="190"/>
      <c r="G11" s="86"/>
      <c r="H11" s="2"/>
      <c r="I11" s="89"/>
      <c r="J11" s="208"/>
      <c r="K11" s="86" t="s">
        <v>97</v>
      </c>
      <c r="L11" s="2">
        <v>1</v>
      </c>
      <c r="M11" s="2" t="s">
        <v>88</v>
      </c>
      <c r="N11" s="213"/>
      <c r="O11" s="137"/>
      <c r="P11" s="137"/>
      <c r="Q11" s="136"/>
      <c r="R11" s="203"/>
      <c r="S11" s="203"/>
      <c r="T11" s="203"/>
      <c r="U11" s="203"/>
    </row>
    <row r="12" spans="1:21" s="135" customFormat="1" ht="19.8">
      <c r="A12" s="208"/>
      <c r="B12" s="211"/>
      <c r="C12" s="86"/>
      <c r="D12" s="86"/>
      <c r="E12" s="89"/>
      <c r="F12" s="190"/>
      <c r="G12" s="86"/>
      <c r="H12" s="2"/>
      <c r="I12" s="89"/>
      <c r="J12" s="208"/>
      <c r="K12" s="86" t="s">
        <v>150</v>
      </c>
      <c r="L12" s="2">
        <v>20</v>
      </c>
      <c r="M12" s="89">
        <f>(L12*$B$2)/1000</f>
        <v>7</v>
      </c>
      <c r="N12" s="213"/>
      <c r="O12" s="137"/>
      <c r="P12" s="137"/>
      <c r="Q12" s="136"/>
      <c r="R12" s="203"/>
      <c r="S12" s="203"/>
      <c r="T12" s="203"/>
      <c r="U12" s="203"/>
    </row>
    <row r="13" spans="1:21" s="135" customFormat="1" ht="19.8">
      <c r="A13" s="208" t="s">
        <v>102</v>
      </c>
      <c r="B13" s="209" t="s">
        <v>212</v>
      </c>
      <c r="C13" s="164" t="s">
        <v>213</v>
      </c>
      <c r="D13" s="165">
        <v>5</v>
      </c>
      <c r="E13" s="89">
        <f>(D13*$B$2)/1000</f>
        <v>1.75</v>
      </c>
      <c r="F13" s="190" t="s">
        <v>53</v>
      </c>
      <c r="G13" s="109" t="s">
        <v>180</v>
      </c>
      <c r="H13" s="1">
        <v>30</v>
      </c>
      <c r="I13" s="89">
        <f>(H13*$B$2)/1000</f>
        <v>10.5</v>
      </c>
      <c r="J13" s="214" t="s">
        <v>214</v>
      </c>
      <c r="K13" s="172" t="s">
        <v>201</v>
      </c>
      <c r="L13" s="173">
        <v>60</v>
      </c>
      <c r="M13" s="174" t="s">
        <v>215</v>
      </c>
      <c r="N13" s="213" t="s">
        <v>59</v>
      </c>
      <c r="O13" s="153" t="s">
        <v>181</v>
      </c>
      <c r="P13" s="102">
        <v>70</v>
      </c>
      <c r="Q13" s="89">
        <f>(P13*$B$2)/1000</f>
        <v>24.5</v>
      </c>
      <c r="R13" s="203"/>
      <c r="S13" s="203"/>
      <c r="T13" s="203"/>
      <c r="U13" s="203"/>
    </row>
    <row r="14" spans="1:21" s="135" customFormat="1" ht="19.8">
      <c r="A14" s="208"/>
      <c r="B14" s="209"/>
      <c r="C14" s="164" t="s">
        <v>82</v>
      </c>
      <c r="D14" s="165">
        <v>40</v>
      </c>
      <c r="E14" s="89">
        <f t="shared" ref="E14:E17" si="1">(D14*$B$2)/1000</f>
        <v>14</v>
      </c>
      <c r="F14" s="190"/>
      <c r="G14" s="109" t="s">
        <v>85</v>
      </c>
      <c r="H14" s="1">
        <v>20</v>
      </c>
      <c r="I14" s="89">
        <f>(H14*$B$2)/1000</f>
        <v>7</v>
      </c>
      <c r="J14" s="214"/>
      <c r="K14" s="175"/>
      <c r="L14" s="176"/>
      <c r="M14" s="177"/>
      <c r="N14" s="213"/>
      <c r="O14" s="153" t="s">
        <v>182</v>
      </c>
      <c r="P14" s="102">
        <v>6</v>
      </c>
      <c r="Q14" s="89">
        <f>(P14*$B$2)/1000</f>
        <v>2.1</v>
      </c>
      <c r="R14" s="203"/>
      <c r="S14" s="203"/>
      <c r="T14" s="203"/>
      <c r="U14" s="203"/>
    </row>
    <row r="15" spans="1:21" s="135" customFormat="1" ht="19.8">
      <c r="A15" s="208"/>
      <c r="B15" s="209"/>
      <c r="C15" s="169" t="s">
        <v>85</v>
      </c>
      <c r="D15" s="170">
        <v>5</v>
      </c>
      <c r="E15" s="89">
        <f t="shared" si="1"/>
        <v>1.75</v>
      </c>
      <c r="F15" s="190"/>
      <c r="G15" s="109" t="s">
        <v>183</v>
      </c>
      <c r="H15" s="111">
        <v>20</v>
      </c>
      <c r="I15" s="89">
        <f>(H15*$B$2)/1000</f>
        <v>7</v>
      </c>
      <c r="J15" s="214"/>
      <c r="K15" s="175"/>
      <c r="L15" s="176"/>
      <c r="M15" s="177"/>
      <c r="N15" s="213"/>
      <c r="O15" s="154" t="s">
        <v>184</v>
      </c>
      <c r="P15" s="123">
        <v>10</v>
      </c>
      <c r="Q15" s="89">
        <f>(P15*$B$2)/1000</f>
        <v>3.5</v>
      </c>
      <c r="R15" s="203"/>
      <c r="S15" s="203"/>
      <c r="T15" s="203"/>
      <c r="U15" s="203"/>
    </row>
    <row r="16" spans="1:21" s="135" customFormat="1" ht="19.8">
      <c r="A16" s="208"/>
      <c r="B16" s="209"/>
      <c r="C16" s="171" t="s">
        <v>109</v>
      </c>
      <c r="D16" s="171">
        <v>5</v>
      </c>
      <c r="E16" s="89">
        <f t="shared" si="1"/>
        <v>1.75</v>
      </c>
      <c r="F16" s="190"/>
      <c r="G16" s="109"/>
      <c r="H16" s="111"/>
      <c r="I16" s="89"/>
      <c r="J16" s="214"/>
      <c r="K16" s="175"/>
      <c r="L16" s="176"/>
      <c r="M16" s="177"/>
      <c r="N16" s="213"/>
      <c r="O16" s="154" t="s">
        <v>152</v>
      </c>
      <c r="P16" s="123" t="s">
        <v>16</v>
      </c>
      <c r="Q16" s="100" t="s">
        <v>88</v>
      </c>
      <c r="R16" s="203"/>
      <c r="S16" s="203"/>
      <c r="T16" s="203"/>
      <c r="U16" s="203"/>
    </row>
    <row r="17" spans="1:21" s="135" customFormat="1" ht="19.8">
      <c r="A17" s="208"/>
      <c r="B17" s="209"/>
      <c r="C17" s="171" t="s">
        <v>149</v>
      </c>
      <c r="D17" s="170">
        <v>10</v>
      </c>
      <c r="E17" s="89">
        <f t="shared" si="1"/>
        <v>3.5</v>
      </c>
      <c r="F17" s="190"/>
      <c r="G17" s="137"/>
      <c r="H17" s="136"/>
      <c r="I17" s="136"/>
      <c r="J17" s="214"/>
      <c r="K17" s="175"/>
      <c r="L17" s="176"/>
      <c r="M17" s="175"/>
      <c r="N17" s="213"/>
      <c r="O17" s="153" t="s">
        <v>185</v>
      </c>
      <c r="P17" s="123" t="s">
        <v>16</v>
      </c>
      <c r="Q17" s="100" t="s">
        <v>88</v>
      </c>
      <c r="R17" s="203"/>
      <c r="S17" s="203"/>
      <c r="T17" s="203"/>
      <c r="U17" s="203"/>
    </row>
    <row r="18" spans="1:21" s="135" customFormat="1" ht="19.8">
      <c r="A18" s="208"/>
      <c r="B18" s="209"/>
      <c r="C18" s="137"/>
      <c r="D18" s="136"/>
      <c r="E18" s="1"/>
      <c r="F18" s="190"/>
      <c r="G18" s="137"/>
      <c r="H18" s="136"/>
      <c r="I18" s="136"/>
      <c r="J18" s="214"/>
      <c r="K18" s="178"/>
      <c r="L18" s="179"/>
      <c r="M18" s="179"/>
      <c r="N18" s="213"/>
      <c r="O18" s="145"/>
      <c r="P18" s="145"/>
      <c r="Q18" s="145"/>
      <c r="R18" s="203"/>
      <c r="S18" s="203"/>
      <c r="T18" s="203"/>
      <c r="U18" s="203"/>
    </row>
    <row r="19" spans="1:21" s="135" customFormat="1" ht="19.8">
      <c r="A19" s="208"/>
      <c r="B19" s="209"/>
      <c r="C19" s="144"/>
      <c r="D19" s="144"/>
      <c r="E19" s="1"/>
      <c r="F19" s="190"/>
      <c r="G19" s="86"/>
      <c r="H19" s="86"/>
      <c r="I19" s="2"/>
      <c r="J19" s="214"/>
      <c r="K19" s="175"/>
      <c r="L19" s="175"/>
      <c r="M19" s="176"/>
      <c r="N19" s="213"/>
      <c r="O19" s="154"/>
      <c r="P19" s="154"/>
      <c r="Q19" s="154"/>
      <c r="R19" s="203"/>
      <c r="S19" s="203"/>
      <c r="T19" s="203"/>
      <c r="U19" s="203"/>
    </row>
    <row r="20" spans="1:21" s="135" customFormat="1" ht="19.5" customHeight="1">
      <c r="A20" s="208" t="s">
        <v>111</v>
      </c>
      <c r="B20" s="215" t="s">
        <v>24</v>
      </c>
      <c r="C20" s="86" t="s">
        <v>24</v>
      </c>
      <c r="D20" s="2">
        <v>75</v>
      </c>
      <c r="E20" s="89">
        <f>(D20*$B$2)/1000</f>
        <v>26.25</v>
      </c>
      <c r="F20" s="190" t="s">
        <v>24</v>
      </c>
      <c r="G20" s="86" t="s">
        <v>24</v>
      </c>
      <c r="H20" s="2">
        <v>75</v>
      </c>
      <c r="I20" s="89">
        <f>(H20*$B$2)/1000</f>
        <v>26.25</v>
      </c>
      <c r="J20" s="190"/>
      <c r="K20" s="86"/>
      <c r="L20" s="2"/>
      <c r="M20" s="89"/>
      <c r="N20" s="215" t="s">
        <v>24</v>
      </c>
      <c r="O20" s="86" t="s">
        <v>24</v>
      </c>
      <c r="P20" s="2">
        <v>75</v>
      </c>
      <c r="Q20" s="89">
        <f>(P20*$B$2)/1000</f>
        <v>26.25</v>
      </c>
      <c r="R20" s="203"/>
      <c r="S20" s="203"/>
      <c r="T20" s="203"/>
      <c r="U20" s="203"/>
    </row>
    <row r="21" spans="1:21" s="135" customFormat="1" ht="19.8">
      <c r="A21" s="208"/>
      <c r="B21" s="215"/>
      <c r="C21" s="86"/>
      <c r="D21" s="2"/>
      <c r="E21" s="89"/>
      <c r="F21" s="190"/>
      <c r="G21" s="107"/>
      <c r="H21" s="2"/>
      <c r="I21" s="89"/>
      <c r="J21" s="190"/>
      <c r="K21" s="107"/>
      <c r="L21" s="2"/>
      <c r="M21" s="89"/>
      <c r="N21" s="215"/>
      <c r="O21" s="86"/>
      <c r="P21" s="2"/>
      <c r="Q21" s="89"/>
      <c r="R21" s="203"/>
      <c r="S21" s="203"/>
      <c r="T21" s="203"/>
      <c r="U21" s="203"/>
    </row>
    <row r="22" spans="1:21" s="135" customFormat="1" ht="19.8">
      <c r="A22" s="208"/>
      <c r="B22" s="215"/>
      <c r="C22" s="107"/>
      <c r="D22" s="2"/>
      <c r="E22" s="86"/>
      <c r="F22" s="190"/>
      <c r="G22" s="107"/>
      <c r="H22" s="2"/>
      <c r="I22" s="89"/>
      <c r="J22" s="190"/>
      <c r="K22" s="107"/>
      <c r="L22" s="2"/>
      <c r="M22" s="89"/>
      <c r="N22" s="215"/>
      <c r="O22" s="107"/>
      <c r="P22" s="2"/>
      <c r="Q22" s="86"/>
      <c r="R22" s="203"/>
      <c r="S22" s="203"/>
      <c r="T22" s="203"/>
      <c r="U22" s="203"/>
    </row>
    <row r="23" spans="1:21" s="135" customFormat="1" ht="19.8">
      <c r="A23" s="208"/>
      <c r="B23" s="215"/>
      <c r="C23" s="107"/>
      <c r="D23" s="2"/>
      <c r="E23" s="86"/>
      <c r="F23" s="190"/>
      <c r="G23" s="107"/>
      <c r="H23" s="86"/>
      <c r="I23" s="89"/>
      <c r="J23" s="190"/>
      <c r="K23" s="107"/>
      <c r="L23" s="86"/>
      <c r="M23" s="89"/>
      <c r="N23" s="215"/>
      <c r="O23" s="107"/>
      <c r="P23" s="2"/>
      <c r="Q23" s="86"/>
      <c r="R23" s="203"/>
      <c r="S23" s="203"/>
      <c r="T23" s="203"/>
      <c r="U23" s="203"/>
    </row>
    <row r="24" spans="1:21" s="135" customFormat="1" ht="19.8">
      <c r="A24" s="208"/>
      <c r="B24" s="215"/>
      <c r="C24" s="107"/>
      <c r="D24" s="86"/>
      <c r="E24" s="2"/>
      <c r="F24" s="190"/>
      <c r="G24" s="2"/>
      <c r="H24" s="2"/>
      <c r="I24" s="86"/>
      <c r="J24" s="190"/>
      <c r="K24" s="2"/>
      <c r="L24" s="2"/>
      <c r="M24" s="86"/>
      <c r="N24" s="215"/>
      <c r="O24" s="107"/>
      <c r="P24" s="86"/>
      <c r="Q24" s="2"/>
      <c r="R24" s="203"/>
      <c r="S24" s="203"/>
      <c r="T24" s="203"/>
      <c r="U24" s="203"/>
    </row>
    <row r="25" spans="1:21" s="135" customFormat="1" ht="19.8">
      <c r="A25" s="195" t="s">
        <v>112</v>
      </c>
      <c r="B25" s="190" t="s">
        <v>51</v>
      </c>
      <c r="C25" s="2" t="s">
        <v>181</v>
      </c>
      <c r="D25" s="2">
        <v>30</v>
      </c>
      <c r="E25" s="89">
        <f>(D25*$B$2)/1000</f>
        <v>10.5</v>
      </c>
      <c r="F25" s="204" t="s">
        <v>54</v>
      </c>
      <c r="G25" s="137" t="s">
        <v>186</v>
      </c>
      <c r="H25" s="137">
        <v>20</v>
      </c>
      <c r="I25" s="89">
        <f>(H25*$B$2)/1000</f>
        <v>7</v>
      </c>
      <c r="J25" s="190" t="s">
        <v>57</v>
      </c>
      <c r="K25" s="107" t="s">
        <v>187</v>
      </c>
      <c r="L25" s="2">
        <v>10</v>
      </c>
      <c r="M25" s="89">
        <f>(L25*$B$2)/1000</f>
        <v>3.5</v>
      </c>
      <c r="N25" s="190" t="s">
        <v>60</v>
      </c>
      <c r="O25" s="107" t="s">
        <v>188</v>
      </c>
      <c r="P25" s="2">
        <v>10</v>
      </c>
      <c r="Q25" s="89">
        <f>(P25*$B$2)/1000</f>
        <v>3.5</v>
      </c>
      <c r="R25" s="203"/>
      <c r="S25" s="203"/>
      <c r="T25" s="203"/>
      <c r="U25" s="203"/>
    </row>
    <row r="26" spans="1:21" s="135" customFormat="1" ht="19.8">
      <c r="A26" s="195"/>
      <c r="B26" s="190"/>
      <c r="C26" s="86" t="s">
        <v>83</v>
      </c>
      <c r="D26" s="2">
        <v>8</v>
      </c>
      <c r="E26" s="89">
        <f>(D26*$B$2)/1000</f>
        <v>2.8</v>
      </c>
      <c r="F26" s="204"/>
      <c r="G26" s="155" t="s">
        <v>189</v>
      </c>
      <c r="H26" s="111">
        <v>6</v>
      </c>
      <c r="I26" s="89">
        <f>(H26*$B$2)/1000</f>
        <v>2.1</v>
      </c>
      <c r="J26" s="190"/>
      <c r="K26" s="107" t="s">
        <v>78</v>
      </c>
      <c r="L26" s="2">
        <v>8</v>
      </c>
      <c r="M26" s="89">
        <f>(L26*$B$2)/1000</f>
        <v>2.8</v>
      </c>
      <c r="N26" s="190"/>
      <c r="O26" s="107"/>
      <c r="P26" s="2"/>
      <c r="Q26" s="89"/>
      <c r="R26" s="203"/>
      <c r="S26" s="203"/>
      <c r="T26" s="203"/>
      <c r="U26" s="203"/>
    </row>
    <row r="27" spans="1:21" s="135" customFormat="1" ht="19.8">
      <c r="A27" s="195"/>
      <c r="B27" s="190"/>
      <c r="C27" s="86" t="s">
        <v>190</v>
      </c>
      <c r="D27" s="2" t="s">
        <v>16</v>
      </c>
      <c r="E27" s="2" t="s">
        <v>88</v>
      </c>
      <c r="F27" s="204"/>
      <c r="G27" s="1" t="s">
        <v>157</v>
      </c>
      <c r="H27" s="136" t="s">
        <v>16</v>
      </c>
      <c r="I27" s="100" t="s">
        <v>88</v>
      </c>
      <c r="J27" s="190"/>
      <c r="K27" s="107" t="s">
        <v>169</v>
      </c>
      <c r="L27" s="2" t="s">
        <v>16</v>
      </c>
      <c r="M27" s="100" t="s">
        <v>88</v>
      </c>
      <c r="N27" s="190"/>
      <c r="O27" s="107"/>
      <c r="P27" s="2"/>
      <c r="Q27" s="89"/>
      <c r="R27" s="203"/>
      <c r="S27" s="203"/>
      <c r="T27" s="203"/>
      <c r="U27" s="203"/>
    </row>
    <row r="28" spans="1:21" s="135" customFormat="1" ht="19.8">
      <c r="A28" s="195"/>
      <c r="B28" s="190"/>
      <c r="C28" s="86"/>
      <c r="D28" s="2"/>
      <c r="E28" s="2"/>
      <c r="F28" s="204"/>
      <c r="G28" s="1"/>
      <c r="H28" s="1"/>
      <c r="I28" s="1"/>
      <c r="J28" s="190"/>
      <c r="K28" s="107"/>
      <c r="L28" s="2"/>
      <c r="M28" s="2"/>
      <c r="N28" s="190"/>
      <c r="O28" s="2"/>
      <c r="P28" s="2"/>
      <c r="Q28" s="2"/>
      <c r="R28" s="203"/>
      <c r="S28" s="203"/>
      <c r="T28" s="203"/>
      <c r="U28" s="203"/>
    </row>
    <row r="29" spans="1:21" s="135" customFormat="1" ht="19.8">
      <c r="A29" s="195"/>
      <c r="B29" s="190"/>
      <c r="C29" s="86"/>
      <c r="D29" s="86"/>
      <c r="E29" s="2"/>
      <c r="F29" s="204"/>
      <c r="G29" s="1"/>
      <c r="H29" s="1"/>
      <c r="I29" s="1"/>
      <c r="J29" s="190"/>
      <c r="K29" s="107"/>
      <c r="L29" s="2"/>
      <c r="M29" s="2"/>
      <c r="N29" s="190"/>
      <c r="O29" s="107"/>
      <c r="P29" s="2"/>
      <c r="Q29" s="86"/>
      <c r="R29" s="203"/>
      <c r="S29" s="203"/>
      <c r="T29" s="203"/>
      <c r="U29" s="203"/>
    </row>
    <row r="30" spans="1:21" s="135" customFormat="1" ht="19.8">
      <c r="A30" s="195" t="s">
        <v>7</v>
      </c>
      <c r="B30" s="195"/>
      <c r="C30" s="86"/>
      <c r="D30" s="2"/>
      <c r="E30" s="2"/>
      <c r="F30" s="2" t="s">
        <v>7</v>
      </c>
      <c r="G30" s="109" t="s">
        <v>7</v>
      </c>
      <c r="H30" s="90" t="s">
        <v>16</v>
      </c>
      <c r="I30" s="1" t="s">
        <v>123</v>
      </c>
      <c r="J30" s="2"/>
      <c r="K30" s="109"/>
      <c r="L30" s="90"/>
      <c r="M30" s="1"/>
      <c r="N30" s="2" t="s">
        <v>7</v>
      </c>
      <c r="O30" s="109" t="s">
        <v>7</v>
      </c>
      <c r="P30" s="90" t="s">
        <v>16</v>
      </c>
      <c r="Q30" s="88" t="s">
        <v>123</v>
      </c>
      <c r="R30" s="203"/>
      <c r="S30" s="203"/>
      <c r="T30" s="203"/>
      <c r="U30" s="203"/>
    </row>
    <row r="31" spans="1:21" s="135" customFormat="1" ht="19.8">
      <c r="A31" s="195" t="s">
        <v>124</v>
      </c>
      <c r="B31" s="195"/>
      <c r="C31" s="2"/>
      <c r="D31" s="86"/>
      <c r="E31" s="2"/>
      <c r="F31" s="2" t="s">
        <v>124</v>
      </c>
      <c r="G31" s="2"/>
      <c r="H31" s="86"/>
      <c r="I31" s="2"/>
      <c r="J31" s="2" t="s">
        <v>124</v>
      </c>
      <c r="K31" s="2"/>
      <c r="L31" s="86"/>
      <c r="M31" s="2"/>
      <c r="N31" s="2" t="s">
        <v>124</v>
      </c>
      <c r="O31" s="2"/>
      <c r="P31" s="86"/>
      <c r="Q31" s="2"/>
      <c r="R31" s="2" t="s">
        <v>124</v>
      </c>
      <c r="S31" s="2"/>
      <c r="T31" s="86"/>
      <c r="U31" s="2"/>
    </row>
    <row r="32" spans="1:21" s="135" customFormat="1" ht="17.399999999999999" customHeight="1">
      <c r="A32" s="205" t="s">
        <v>125</v>
      </c>
      <c r="B32" s="185" t="s">
        <v>126</v>
      </c>
      <c r="C32" s="185"/>
      <c r="D32" s="109">
        <v>3</v>
      </c>
      <c r="E32" s="148">
        <f>D32*45</f>
        <v>135</v>
      </c>
      <c r="F32" s="185" t="s">
        <v>126</v>
      </c>
      <c r="G32" s="185"/>
      <c r="H32" s="86">
        <v>3</v>
      </c>
      <c r="I32" s="117">
        <f>H32*45</f>
        <v>135</v>
      </c>
      <c r="J32" s="185" t="s">
        <v>126</v>
      </c>
      <c r="K32" s="185"/>
      <c r="L32" s="86">
        <v>4</v>
      </c>
      <c r="M32" s="117">
        <f>L32*45</f>
        <v>180</v>
      </c>
      <c r="N32" s="185" t="s">
        <v>126</v>
      </c>
      <c r="O32" s="185"/>
      <c r="P32" s="86">
        <v>3</v>
      </c>
      <c r="Q32" s="117">
        <f>P32*45</f>
        <v>135</v>
      </c>
      <c r="R32" s="185" t="s">
        <v>126</v>
      </c>
      <c r="S32" s="185"/>
      <c r="T32" s="86"/>
      <c r="U32" s="117"/>
    </row>
    <row r="33" spans="1:21" s="135" customFormat="1" ht="19.8">
      <c r="A33" s="205"/>
      <c r="B33" s="116" t="s">
        <v>127</v>
      </c>
      <c r="C33" s="116"/>
      <c r="D33" s="109">
        <v>5</v>
      </c>
      <c r="E33" s="149">
        <f>D33*70</f>
        <v>350</v>
      </c>
      <c r="F33" s="185" t="s">
        <v>127</v>
      </c>
      <c r="G33" s="185"/>
      <c r="H33" s="86">
        <v>5.3</v>
      </c>
      <c r="I33" s="121">
        <f>H33*70</f>
        <v>371</v>
      </c>
      <c r="J33" s="185" t="s">
        <v>127</v>
      </c>
      <c r="K33" s="185"/>
      <c r="L33" s="86">
        <v>5.0999999999999996</v>
      </c>
      <c r="M33" s="121">
        <f>L33*70</f>
        <v>357</v>
      </c>
      <c r="N33" s="185" t="s">
        <v>127</v>
      </c>
      <c r="O33" s="185"/>
      <c r="P33" s="86">
        <v>5.5</v>
      </c>
      <c r="Q33" s="121">
        <f>P33*70</f>
        <v>385</v>
      </c>
      <c r="R33" s="185" t="s">
        <v>127</v>
      </c>
      <c r="S33" s="185"/>
      <c r="T33" s="86"/>
      <c r="U33" s="121"/>
    </row>
    <row r="34" spans="1:21" s="135" customFormat="1" ht="19.8">
      <c r="A34" s="205"/>
      <c r="B34" s="116" t="s">
        <v>128</v>
      </c>
      <c r="C34" s="116"/>
      <c r="D34" s="109">
        <v>2.5</v>
      </c>
      <c r="E34" s="148">
        <f>D34*75</f>
        <v>187.5</v>
      </c>
      <c r="F34" s="185" t="s">
        <v>128</v>
      </c>
      <c r="G34" s="185"/>
      <c r="H34" s="86">
        <v>2.5</v>
      </c>
      <c r="I34" s="121">
        <f>H34*75</f>
        <v>187.5</v>
      </c>
      <c r="J34" s="185" t="s">
        <v>128</v>
      </c>
      <c r="K34" s="185"/>
      <c r="L34" s="86">
        <v>2.5</v>
      </c>
      <c r="M34" s="121">
        <f>L34*75</f>
        <v>187.5</v>
      </c>
      <c r="N34" s="185" t="s">
        <v>128</v>
      </c>
      <c r="O34" s="185"/>
      <c r="P34" s="86">
        <v>2.5</v>
      </c>
      <c r="Q34" s="121">
        <f>P34*75</f>
        <v>187.5</v>
      </c>
      <c r="R34" s="185" t="s">
        <v>128</v>
      </c>
      <c r="S34" s="185"/>
      <c r="T34" s="86"/>
      <c r="U34" s="121"/>
    </row>
    <row r="35" spans="1:21" s="135" customFormat="1" ht="19.8">
      <c r="A35" s="205"/>
      <c r="B35" s="116" t="s">
        <v>129</v>
      </c>
      <c r="C35" s="116"/>
      <c r="D35" s="109">
        <v>1.8</v>
      </c>
      <c r="E35" s="149">
        <f>D35*25</f>
        <v>45</v>
      </c>
      <c r="F35" s="185" t="s">
        <v>129</v>
      </c>
      <c r="G35" s="185"/>
      <c r="H35" s="86">
        <v>1.5</v>
      </c>
      <c r="I35" s="121">
        <f>H35*25</f>
        <v>37.5</v>
      </c>
      <c r="J35" s="185" t="s">
        <v>129</v>
      </c>
      <c r="K35" s="185"/>
      <c r="L35" s="86">
        <v>1.5</v>
      </c>
      <c r="M35" s="121">
        <f>L35*25</f>
        <v>37.5</v>
      </c>
      <c r="N35" s="185" t="s">
        <v>129</v>
      </c>
      <c r="O35" s="185"/>
      <c r="P35" s="86">
        <v>1.5</v>
      </c>
      <c r="Q35" s="121">
        <f>P35*25</f>
        <v>37.5</v>
      </c>
      <c r="R35" s="185" t="s">
        <v>129</v>
      </c>
      <c r="S35" s="185"/>
      <c r="T35" s="86"/>
      <c r="U35" s="121"/>
    </row>
    <row r="36" spans="1:21" s="135" customFormat="1" ht="19.8">
      <c r="A36" s="205"/>
      <c r="B36" s="116" t="s">
        <v>130</v>
      </c>
      <c r="C36" s="116"/>
      <c r="D36" s="1">
        <v>0</v>
      </c>
      <c r="E36" s="148">
        <f>D36*60</f>
        <v>0</v>
      </c>
      <c r="F36" s="185" t="s">
        <v>130</v>
      </c>
      <c r="G36" s="185"/>
      <c r="H36" s="2">
        <v>1</v>
      </c>
      <c r="I36" s="121">
        <f>H36*60</f>
        <v>60</v>
      </c>
      <c r="J36" s="185" t="s">
        <v>130</v>
      </c>
      <c r="K36" s="185"/>
      <c r="L36" s="2">
        <v>0</v>
      </c>
      <c r="M36" s="121">
        <f>L36*60</f>
        <v>0</v>
      </c>
      <c r="N36" s="185" t="s">
        <v>130</v>
      </c>
      <c r="O36" s="185"/>
      <c r="P36" s="2">
        <v>1</v>
      </c>
      <c r="Q36" s="121">
        <f>P36*60</f>
        <v>60</v>
      </c>
      <c r="R36" s="185" t="s">
        <v>130</v>
      </c>
      <c r="S36" s="185"/>
      <c r="T36" s="2"/>
      <c r="U36" s="121"/>
    </row>
    <row r="37" spans="1:21" s="135" customFormat="1" ht="19.8">
      <c r="A37" s="205"/>
      <c r="B37" s="116" t="s">
        <v>131</v>
      </c>
      <c r="C37" s="116"/>
      <c r="D37" s="1">
        <v>0</v>
      </c>
      <c r="E37" s="148">
        <v>0</v>
      </c>
      <c r="F37" s="116" t="s">
        <v>131</v>
      </c>
      <c r="G37" s="116"/>
      <c r="H37" s="2">
        <v>0</v>
      </c>
      <c r="I37" s="117">
        <v>0</v>
      </c>
      <c r="J37" s="116" t="s">
        <v>131</v>
      </c>
      <c r="K37" s="116"/>
      <c r="L37" s="2">
        <v>0</v>
      </c>
      <c r="M37" s="117">
        <v>0</v>
      </c>
      <c r="N37" s="116" t="s">
        <v>131</v>
      </c>
      <c r="O37" s="116"/>
      <c r="P37" s="2">
        <v>0</v>
      </c>
      <c r="Q37" s="117">
        <f>P37*120</f>
        <v>0</v>
      </c>
      <c r="R37" s="116" t="s">
        <v>131</v>
      </c>
      <c r="S37" s="116"/>
      <c r="T37" s="2"/>
      <c r="U37" s="117"/>
    </row>
    <row r="38" spans="1:21" s="135" customFormat="1" ht="19.8">
      <c r="A38" s="150"/>
      <c r="B38" s="185" t="s">
        <v>134</v>
      </c>
      <c r="C38" s="185"/>
      <c r="D38" s="151"/>
      <c r="E38" s="149">
        <f>SUM(E32:E36)</f>
        <v>717.5</v>
      </c>
      <c r="F38" s="185" t="s">
        <v>134</v>
      </c>
      <c r="G38" s="185"/>
      <c r="H38" s="126"/>
      <c r="I38" s="121">
        <f>SUM(I32:I36)</f>
        <v>791</v>
      </c>
      <c r="J38" s="185" t="s">
        <v>134</v>
      </c>
      <c r="K38" s="185"/>
      <c r="L38" s="126"/>
      <c r="M38" s="121">
        <f>SUM(M32:M36)</f>
        <v>762</v>
      </c>
      <c r="N38" s="185" t="s">
        <v>134</v>
      </c>
      <c r="O38" s="185"/>
      <c r="P38" s="126"/>
      <c r="Q38" s="121">
        <f>SUM(Q32:Q36)</f>
        <v>805</v>
      </c>
      <c r="R38" s="185" t="s">
        <v>134</v>
      </c>
      <c r="S38" s="185"/>
      <c r="T38" s="126"/>
      <c r="U38" s="121"/>
    </row>
    <row r="39" spans="1:21" s="135" customFormat="1" ht="19.8">
      <c r="A39" s="152"/>
      <c r="B39" s="152" t="s">
        <v>135</v>
      </c>
      <c r="C39" s="152"/>
      <c r="D39" s="152"/>
      <c r="E39" s="152"/>
      <c r="F39" s="152"/>
      <c r="G39" s="152"/>
      <c r="H39" s="152" t="s">
        <v>136</v>
      </c>
      <c r="I39" s="152"/>
      <c r="J39" s="152"/>
      <c r="K39" s="152"/>
      <c r="L39" s="152"/>
      <c r="M39" s="152"/>
      <c r="N39" s="152"/>
      <c r="O39" s="152"/>
      <c r="P39" s="152"/>
      <c r="Q39" s="152"/>
    </row>
  </sheetData>
  <mergeCells count="61">
    <mergeCell ref="A1:U1"/>
    <mergeCell ref="C2:U2"/>
    <mergeCell ref="B3:E3"/>
    <mergeCell ref="F3:I3"/>
    <mergeCell ref="J3:M3"/>
    <mergeCell ref="N3:Q3"/>
    <mergeCell ref="R3:U3"/>
    <mergeCell ref="A5:A6"/>
    <mergeCell ref="B5:B6"/>
    <mergeCell ref="F5:F6"/>
    <mergeCell ref="J5:J12"/>
    <mergeCell ref="N5:N6"/>
    <mergeCell ref="R5:U30"/>
    <mergeCell ref="A7:A12"/>
    <mergeCell ref="B7:B12"/>
    <mergeCell ref="F7:F12"/>
    <mergeCell ref="N7:N12"/>
    <mergeCell ref="A13:A19"/>
    <mergeCell ref="B13:B19"/>
    <mergeCell ref="F13:F19"/>
    <mergeCell ref="J13:J19"/>
    <mergeCell ref="N13:N19"/>
    <mergeCell ref="A20:A24"/>
    <mergeCell ref="B20:B24"/>
    <mergeCell ref="F20:F24"/>
    <mergeCell ref="J20:J24"/>
    <mergeCell ref="N20:N24"/>
    <mergeCell ref="A25:A29"/>
    <mergeCell ref="B25:B29"/>
    <mergeCell ref="F25:F29"/>
    <mergeCell ref="J25:J29"/>
    <mergeCell ref="N25:N29"/>
    <mergeCell ref="A30:B30"/>
    <mergeCell ref="A31:B31"/>
    <mergeCell ref="A32:A37"/>
    <mergeCell ref="B32:C32"/>
    <mergeCell ref="F32:G32"/>
    <mergeCell ref="J32:K32"/>
    <mergeCell ref="F34:G34"/>
    <mergeCell ref="J34:K34"/>
    <mergeCell ref="F36:G36"/>
    <mergeCell ref="J36:K36"/>
    <mergeCell ref="N32:O32"/>
    <mergeCell ref="R32:S32"/>
    <mergeCell ref="F33:G33"/>
    <mergeCell ref="J33:K33"/>
    <mergeCell ref="N33:O33"/>
    <mergeCell ref="R33:S33"/>
    <mergeCell ref="N34:O34"/>
    <mergeCell ref="R34:S34"/>
    <mergeCell ref="F35:G35"/>
    <mergeCell ref="J35:K35"/>
    <mergeCell ref="N35:O35"/>
    <mergeCell ref="R35:S35"/>
    <mergeCell ref="N36:O36"/>
    <mergeCell ref="R36:S36"/>
    <mergeCell ref="B38:C38"/>
    <mergeCell ref="F38:G38"/>
    <mergeCell ref="J38:K38"/>
    <mergeCell ref="N38:O38"/>
    <mergeCell ref="R38:S38"/>
  </mergeCells>
  <phoneticPr fontId="36" type="noConversion"/>
  <pageMargins left="0.78749999999999998" right="0.78749999999999998" top="1.05277777777778" bottom="1.05277777777778" header="0.78749999999999998" footer="0.78749999999999998"/>
  <pageSetup paperSize="9" scale="53" firstPageNumber="0" orientation="landscape" horizontalDpi="300" verticalDpi="300" r:id="rId1"/>
  <headerFooter>
    <oddHeader>&amp;C&amp;"Times New Roman,標準"&amp;12&amp;A</oddHeader>
    <oddFooter>&amp;C&amp;"Times New Roman,標準"&amp;12頁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300</TotalTime>
  <Pages>6</Pages>
  <Words>0</Words>
  <Characters>0</Characters>
  <Application>Microsoft Excel</Application>
  <DocSecurity>0</DocSecurity>
  <Paragraphs>0</Paragraphs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2月菜單-午餐</vt:lpstr>
      <vt:lpstr>2.11-2.14</vt:lpstr>
      <vt:lpstr>2.17-2.21</vt:lpstr>
      <vt:lpstr>2.24-2.27</vt:lpstr>
      <vt:lpstr>'2月菜單-午餐'!Print_Area</vt:lpstr>
    </vt:vector>
  </TitlesOfParts>
  <Company>Test Computer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 User</dc:creator>
  <dc:description/>
  <cp:lastModifiedBy>user</cp:lastModifiedBy>
  <cp:revision>58</cp:revision>
  <cp:lastPrinted>2025-01-09T07:30:19Z</cp:lastPrinted>
  <dcterms:created xsi:type="dcterms:W3CDTF">2017-01-23T11:34:31Z</dcterms:created>
  <dcterms:modified xsi:type="dcterms:W3CDTF">2025-01-09T07:30:23Z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Test Computer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MClips">
    <vt:i4>0</vt:i4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